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\Documents\DOSAR CA SFANTU GHEORGHE\BILANT 2025\"/>
    </mc:Choice>
  </mc:AlternateContent>
  <xr:revisionPtr revIDLastSave="0" documentId="13_ncr:1_{06716E89-F43F-4319-B7F3-CEC65C25F1F0}" xr6:coauthVersionLast="47" xr6:coauthVersionMax="47" xr10:uidLastSave="{00000000-0000-0000-0000-000000000000}"/>
  <bookViews>
    <workbookView xWindow="-108" yWindow="-108" windowWidth="23256" windowHeight="13896" tabRatio="205" xr2:uid="{00000000-000D-0000-FFFF-FFFF00000000}"/>
  </bookViews>
  <sheets>
    <sheet name="2026" sheetId="3" r:id="rId1"/>
  </sheets>
  <calcPr calcId="191029"/>
</workbook>
</file>

<file path=xl/calcChain.xml><?xml version="1.0" encoding="utf-8"?>
<calcChain xmlns="http://schemas.openxmlformats.org/spreadsheetml/2006/main">
  <c r="I170" i="3" l="1"/>
  <c r="J170" i="3"/>
  <c r="I171" i="3"/>
  <c r="J171" i="3"/>
  <c r="I172" i="3"/>
  <c r="J172" i="3" s="1"/>
  <c r="I173" i="3"/>
  <c r="J173" i="3"/>
  <c r="I174" i="3"/>
  <c r="J174" i="3"/>
  <c r="I175" i="3"/>
  <c r="J175" i="3"/>
  <c r="I176" i="3"/>
  <c r="J176" i="3"/>
  <c r="I177" i="3"/>
  <c r="J177" i="3"/>
  <c r="I178" i="3"/>
  <c r="J178" i="3" s="1"/>
  <c r="I179" i="3"/>
  <c r="J179" i="3"/>
  <c r="I180" i="3"/>
  <c r="J180" i="3" s="1"/>
  <c r="I181" i="3"/>
  <c r="J181" i="3"/>
  <c r="J162" i="3"/>
  <c r="J161" i="3"/>
  <c r="J159" i="3"/>
  <c r="J160" i="3"/>
  <c r="I156" i="3"/>
  <c r="J156" i="3" s="1"/>
  <c r="I157" i="3"/>
  <c r="I158" i="3"/>
  <c r="J158" i="3" s="1"/>
  <c r="I159" i="3"/>
  <c r="I160" i="3"/>
  <c r="I161" i="3"/>
  <c r="I162" i="3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I155" i="3"/>
  <c r="J155" i="3" s="1"/>
  <c r="J140" i="3"/>
  <c r="J139" i="3" s="1"/>
  <c r="J138" i="3" s="1"/>
  <c r="J137" i="3" s="1"/>
  <c r="J136" i="3" s="1"/>
  <c r="J135" i="3" s="1"/>
  <c r="J134" i="3" s="1"/>
  <c r="J133" i="3" s="1"/>
  <c r="J132" i="3" s="1"/>
  <c r="J131" i="3" s="1"/>
  <c r="I123" i="3"/>
  <c r="J122" i="3"/>
  <c r="I122" i="3"/>
  <c r="J113" i="3"/>
  <c r="J109" i="3"/>
  <c r="J101" i="3"/>
  <c r="J96" i="3"/>
  <c r="J97" i="3"/>
  <c r="J98" i="3"/>
  <c r="I94" i="3"/>
  <c r="I88" i="3" s="1"/>
  <c r="J88" i="3" s="1"/>
  <c r="I95" i="3"/>
  <c r="J60" i="3"/>
  <c r="J59" i="3" s="1"/>
  <c r="I60" i="3"/>
  <c r="I56" i="3"/>
  <c r="I55" i="3"/>
  <c r="I98" i="3"/>
  <c r="I97" i="3"/>
  <c r="I96" i="3"/>
  <c r="J55" i="3"/>
  <c r="J49" i="3"/>
  <c r="J48" i="3"/>
  <c r="J43" i="3"/>
  <c r="J44" i="3"/>
  <c r="J45" i="3"/>
  <c r="J46" i="3"/>
  <c r="J47" i="3"/>
  <c r="I44" i="3"/>
  <c r="I45" i="3"/>
  <c r="I46" i="3"/>
  <c r="I47" i="3"/>
  <c r="I48" i="3"/>
  <c r="I43" i="3"/>
  <c r="I41" i="3"/>
  <c r="I40" i="3"/>
  <c r="I39" i="3"/>
  <c r="I38" i="3"/>
  <c r="J20" i="3"/>
  <c r="J21" i="3"/>
  <c r="J22" i="3"/>
  <c r="J23" i="3"/>
  <c r="J15" i="3"/>
  <c r="J16" i="3"/>
  <c r="J17" i="3"/>
  <c r="I14" i="3"/>
  <c r="I15" i="3"/>
  <c r="I16" i="3"/>
  <c r="I17" i="3"/>
  <c r="I18" i="3"/>
  <c r="J18" i="3" s="1"/>
  <c r="I19" i="3"/>
  <c r="I20" i="3"/>
  <c r="I21" i="3"/>
  <c r="I22" i="3"/>
  <c r="I23" i="3"/>
  <c r="I13" i="3"/>
  <c r="I12" i="3"/>
  <c r="I11" i="3"/>
  <c r="I10" i="3"/>
  <c r="L10" i="3"/>
  <c r="M10" i="3"/>
  <c r="N10" i="3"/>
  <c r="O10" i="3"/>
  <c r="K10" i="3"/>
  <c r="L12" i="3"/>
  <c r="M12" i="3"/>
  <c r="N12" i="3"/>
  <c r="N11" i="3" s="1"/>
  <c r="O12" i="3"/>
  <c r="O11" i="3" s="1"/>
  <c r="K12" i="3"/>
  <c r="L11" i="3"/>
  <c r="M11" i="3"/>
  <c r="K11" i="3"/>
  <c r="H96" i="3"/>
  <c r="G97" i="3"/>
  <c r="H88" i="3"/>
  <c r="G88" i="3"/>
  <c r="G55" i="3"/>
  <c r="L95" i="3"/>
  <c r="M95" i="3"/>
  <c r="N95" i="3"/>
  <c r="O95" i="3"/>
  <c r="K95" i="3"/>
  <c r="O97" i="3"/>
  <c r="L97" i="3"/>
  <c r="L96" i="3" s="1"/>
  <c r="M97" i="3"/>
  <c r="M96" i="3" s="1"/>
  <c r="N97" i="3"/>
  <c r="N96" i="3" s="1"/>
  <c r="K97" i="3"/>
  <c r="L40" i="3"/>
  <c r="M40" i="3"/>
  <c r="N40" i="3"/>
  <c r="K40" i="3"/>
  <c r="O40" i="3" s="1"/>
  <c r="O41" i="3"/>
  <c r="N41" i="3"/>
  <c r="M41" i="3"/>
  <c r="K41" i="3"/>
  <c r="L41" i="3"/>
  <c r="O43" i="3"/>
  <c r="N43" i="3"/>
  <c r="M43" i="3"/>
  <c r="L43" i="3"/>
  <c r="K43" i="3"/>
  <c r="G43" i="3"/>
  <c r="G41" i="3"/>
  <c r="O35" i="3"/>
  <c r="O31" i="3" s="1"/>
  <c r="L23" i="3"/>
  <c r="M23" i="3"/>
  <c r="N23" i="3"/>
  <c r="O23" i="3"/>
  <c r="K23" i="3"/>
  <c r="J38" i="3"/>
  <c r="O114" i="3"/>
  <c r="O115" i="3"/>
  <c r="O116" i="3"/>
  <c r="O117" i="3"/>
  <c r="O118" i="3"/>
  <c r="O119" i="3"/>
  <c r="O120" i="3"/>
  <c r="O121" i="3"/>
  <c r="O122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57" i="3"/>
  <c r="O58" i="3"/>
  <c r="O59" i="3"/>
  <c r="O60" i="3"/>
  <c r="O61" i="3"/>
  <c r="O62" i="3"/>
  <c r="G31" i="3"/>
  <c r="G11" i="3"/>
  <c r="J11" i="3" s="1"/>
  <c r="O155" i="3"/>
  <c r="O123" i="3"/>
  <c r="G123" i="3"/>
  <c r="K96" i="3"/>
  <c r="G96" i="3"/>
  <c r="O150" i="3"/>
  <c r="I140" i="3"/>
  <c r="I139" i="3" s="1"/>
  <c r="I138" i="3" s="1"/>
  <c r="I137" i="3" s="1"/>
  <c r="I136" i="3" s="1"/>
  <c r="I135" i="3" s="1"/>
  <c r="I134" i="3" s="1"/>
  <c r="I133" i="3" s="1"/>
  <c r="I132" i="3" s="1"/>
  <c r="I131" i="3" s="1"/>
  <c r="O140" i="3"/>
  <c r="N140" i="3"/>
  <c r="M140" i="3"/>
  <c r="L140" i="3"/>
  <c r="O139" i="3"/>
  <c r="N139" i="3"/>
  <c r="M139" i="3"/>
  <c r="L139" i="3"/>
  <c r="O138" i="3"/>
  <c r="N138" i="3"/>
  <c r="M138" i="3"/>
  <c r="L138" i="3"/>
  <c r="O137" i="3"/>
  <c r="N137" i="3"/>
  <c r="M137" i="3"/>
  <c r="L137" i="3"/>
  <c r="O136" i="3"/>
  <c r="N136" i="3"/>
  <c r="M136" i="3"/>
  <c r="L136" i="3"/>
  <c r="O135" i="3"/>
  <c r="N135" i="3"/>
  <c r="M135" i="3"/>
  <c r="L135" i="3"/>
  <c r="O134" i="3"/>
  <c r="N134" i="3"/>
  <c r="M134" i="3"/>
  <c r="L134" i="3"/>
  <c r="O133" i="3"/>
  <c r="N133" i="3"/>
  <c r="M133" i="3"/>
  <c r="L133" i="3"/>
  <c r="O132" i="3"/>
  <c r="N132" i="3"/>
  <c r="M132" i="3"/>
  <c r="L132" i="3"/>
  <c r="O98" i="3"/>
  <c r="H119" i="3"/>
  <c r="H118" i="3"/>
  <c r="H117" i="3"/>
  <c r="H116" i="3"/>
  <c r="H115" i="3"/>
  <c r="H114" i="3"/>
  <c r="O88" i="3"/>
  <c r="H41" i="3"/>
  <c r="O77" i="3"/>
  <c r="O76" i="3"/>
  <c r="O71" i="3"/>
  <c r="O56" i="3"/>
  <c r="G49" i="3"/>
  <c r="O49" i="3"/>
  <c r="N49" i="3"/>
  <c r="M49" i="3"/>
  <c r="L49" i="3"/>
  <c r="K49" i="3"/>
  <c r="O51" i="3"/>
  <c r="O47" i="3"/>
  <c r="O46" i="3"/>
  <c r="O45" i="3"/>
  <c r="O44" i="3"/>
  <c r="O42" i="3"/>
  <c r="O19" i="3"/>
  <c r="O17" i="3"/>
  <c r="O14" i="3"/>
  <c r="Q173" i="3"/>
  <c r="P173" i="3"/>
  <c r="Q157" i="3"/>
  <c r="P157" i="3"/>
  <c r="H157" i="3"/>
  <c r="J157" i="3"/>
  <c r="Q154" i="3"/>
  <c r="P154" i="3"/>
  <c r="I154" i="3"/>
  <c r="J154" i="3" s="1"/>
  <c r="Q140" i="3"/>
  <c r="P140" i="3"/>
  <c r="G140" i="3"/>
  <c r="Q131" i="3"/>
  <c r="P131" i="3"/>
  <c r="O131" i="3"/>
  <c r="N131" i="3"/>
  <c r="M131" i="3"/>
  <c r="L131" i="3"/>
  <c r="J123" i="3"/>
  <c r="Q113" i="3"/>
  <c r="P113" i="3"/>
  <c r="H113" i="3"/>
  <c r="Q109" i="3"/>
  <c r="P109" i="3"/>
  <c r="Q101" i="3"/>
  <c r="P101" i="3"/>
  <c r="N101" i="3"/>
  <c r="M101" i="3"/>
  <c r="I101" i="3"/>
  <c r="H101" i="3"/>
  <c r="G101" i="3"/>
  <c r="Q97" i="3"/>
  <c r="Q161" i="3" s="1"/>
  <c r="P97" i="3"/>
  <c r="P161" i="3" s="1"/>
  <c r="H97" i="3"/>
  <c r="H161" i="3" s="1"/>
  <c r="Q95" i="3"/>
  <c r="P95" i="3"/>
  <c r="J95" i="3"/>
  <c r="H95" i="3"/>
  <c r="Q88" i="3"/>
  <c r="P88" i="3"/>
  <c r="Q73" i="3"/>
  <c r="P73" i="3"/>
  <c r="O73" i="3"/>
  <c r="N73" i="3"/>
  <c r="M73" i="3"/>
  <c r="Q59" i="3"/>
  <c r="P59" i="3"/>
  <c r="N59" i="3"/>
  <c r="M59" i="3"/>
  <c r="L59" i="3"/>
  <c r="I59" i="3"/>
  <c r="H59" i="3"/>
  <c r="G59" i="3"/>
  <c r="J56" i="3"/>
  <c r="Q55" i="3"/>
  <c r="P55" i="3"/>
  <c r="H55" i="3"/>
  <c r="H40" i="3" s="1"/>
  <c r="Q51" i="3"/>
  <c r="P51" i="3"/>
  <c r="H51" i="3"/>
  <c r="Q49" i="3"/>
  <c r="P49" i="3"/>
  <c r="H49" i="3"/>
  <c r="Q41" i="3"/>
  <c r="P41" i="3"/>
  <c r="Q40" i="3"/>
  <c r="P40" i="3"/>
  <c r="Q39" i="3"/>
  <c r="Q38" i="3" s="1"/>
  <c r="Q149" i="3" s="1"/>
  <c r="P39" i="3"/>
  <c r="P38" i="3" s="1"/>
  <c r="P149" i="3" s="1"/>
  <c r="Q31" i="3"/>
  <c r="P31" i="3"/>
  <c r="L31" i="3"/>
  <c r="H31" i="3"/>
  <c r="J31" i="3"/>
  <c r="P23" i="3"/>
  <c r="J19" i="3"/>
  <c r="P18" i="3"/>
  <c r="O18" i="3"/>
  <c r="N18" i="3"/>
  <c r="M18" i="3"/>
  <c r="L18" i="3"/>
  <c r="H18" i="3"/>
  <c r="O16" i="3"/>
  <c r="O15" i="3"/>
  <c r="J14" i="3"/>
  <c r="O13" i="3"/>
  <c r="J13" i="3"/>
  <c r="J12" i="3"/>
  <c r="H12" i="3"/>
  <c r="H11" i="3"/>
  <c r="H10" i="3" s="1"/>
  <c r="J169" i="3" l="1"/>
  <c r="H39" i="3"/>
  <c r="O96" i="3"/>
  <c r="G40" i="3"/>
  <c r="G39" i="3" s="1"/>
  <c r="J39" i="3" s="1"/>
  <c r="J41" i="3"/>
  <c r="G10" i="3"/>
  <c r="J10" i="3" s="1"/>
  <c r="G139" i="3"/>
  <c r="H154" i="3"/>
  <c r="O173" i="3"/>
  <c r="G138" i="3" l="1"/>
  <c r="G137" i="3" l="1"/>
  <c r="G136" i="3" l="1"/>
  <c r="G135" i="3" l="1"/>
  <c r="G134" i="3" l="1"/>
  <c r="J40" i="3"/>
  <c r="G133" i="3" l="1"/>
  <c r="G132" i="3" l="1"/>
  <c r="G131" i="3" l="1"/>
  <c r="H38" i="3"/>
  <c r="H149" i="3" s="1"/>
  <c r="H140" i="3"/>
  <c r="H139" i="3"/>
  <c r="H138" i="3"/>
  <c r="H137" i="3"/>
  <c r="H136" i="3"/>
  <c r="H135" i="3"/>
  <c r="H134" i="3"/>
  <c r="H133" i="3"/>
  <c r="H132" i="3"/>
  <c r="H131" i="3"/>
</calcChain>
</file>

<file path=xl/sharedStrings.xml><?xml version="1.0" encoding="utf-8"?>
<sst xmlns="http://schemas.openxmlformats.org/spreadsheetml/2006/main" count="344" uniqueCount="252">
  <si>
    <t>- mii lei -</t>
  </si>
  <si>
    <t>INDICATORI</t>
  </si>
  <si>
    <t>Nr. rd.</t>
  </si>
  <si>
    <t>Propuneri an curent (N)</t>
  </si>
  <si>
    <t>%</t>
  </si>
  <si>
    <t>I.</t>
  </si>
  <si>
    <t>a)</t>
  </si>
  <si>
    <t>subvenții, cf. prevederilor legale în vigoare</t>
  </si>
  <si>
    <t>b)</t>
  </si>
  <si>
    <t>transferuri, cf. prevederilor legale în vigoare</t>
  </si>
  <si>
    <t>Venituri extraordinare</t>
  </si>
  <si>
    <t>II</t>
  </si>
  <si>
    <t>C0</t>
  </si>
  <si>
    <t>C1</t>
  </si>
  <si>
    <t>C2</t>
  </si>
  <si>
    <t>C3</t>
  </si>
  <si>
    <t>C4</t>
  </si>
  <si>
    <t>C5</t>
  </si>
  <si>
    <t>Cheltuieli cu contribuțiile datorate de angajator</t>
  </si>
  <si>
    <t>Cheltuieli extraordinare</t>
  </si>
  <si>
    <t>III</t>
  </si>
  <si>
    <t>IV</t>
  </si>
  <si>
    <t>IMPOZIT PE PROFIT</t>
  </si>
  <si>
    <t>V</t>
  </si>
  <si>
    <t>c)</t>
  </si>
  <si>
    <t>d)</t>
  </si>
  <si>
    <t>e)</t>
  </si>
  <si>
    <t>alte cheltuieli</t>
  </si>
  <si>
    <t>DATE DE FUNDAMENTARE</t>
  </si>
  <si>
    <t>Nr. de personal prognozat la finele anului</t>
  </si>
  <si>
    <t>Productivitatea muncii în unități valorice pe total personal mediu recalculată cf. Legii anuale a bugetului de stat</t>
  </si>
  <si>
    <t>Plăți restante</t>
  </si>
  <si>
    <t>Prevederi an precedent (N-1)</t>
  </si>
  <si>
    <t>Aprobat</t>
  </si>
  <si>
    <t>Preliminat / Realizat</t>
  </si>
  <si>
    <t>din care:</t>
  </si>
  <si>
    <t>7 = 6/5</t>
  </si>
  <si>
    <t>8 = 5/3a</t>
  </si>
  <si>
    <t>conform HG/Ordin comun</t>
  </si>
  <si>
    <t>conform Hotărarii C.A.</t>
  </si>
  <si>
    <t>An</t>
  </si>
  <si>
    <t>3a</t>
  </si>
  <si>
    <t>4a</t>
  </si>
  <si>
    <t>6a</t>
  </si>
  <si>
    <t>6b</t>
  </si>
  <si>
    <t>6c</t>
  </si>
  <si>
    <t>VENITURI TOTALE (rd. 2 + rd. 22 + rd. 28)</t>
  </si>
  <si>
    <t>Venituri totale din exploatare (rd. 3 + rd. 8 + rd. 9 + rd. 12 + rd. 13 + rd. 14), din care:</t>
  </si>
  <si>
    <t>din producția vândută (rd. 4 + rd. 5 + rd. 6 + rd. 7), din care:</t>
  </si>
  <si>
    <t>a1)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</si>
  <si>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</si>
  <si>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</si>
  <si>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</si>
  <si>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</si>
  <si>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</si>
  <si>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</si>
  <si>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</si>
  <si>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</si>
  <si>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 10 + rd. 11), din care:</t>
  </si>
  <si>
    <t>c1</t>
  </si>
  <si>
    <t>c2</t>
  </si>
  <si>
    <t>din producția de imobilizări</t>
  </si>
  <si>
    <t>venituri aferente costului producției în curs de execuție</t>
  </si>
  <si>
    <t>f)</t>
  </si>
  <si>
    <t>alte venituri din exploatare (rd. 15 + rd. 16 + rd. 19 + rd. 20 + rd. 21), din care:</t>
  </si>
  <si>
    <t>f1)</t>
  </si>
  <si>
    <t>din amenzi și penalități</t>
  </si>
  <si>
    <t>f2)</t>
  </si>
  <si>
    <t>din vânzarea activelor și alte operații de capital (rd. 18 + rd. 19), din care:</t>
  </si>
  <si>
    <t>f3)</t>
  </si>
  <si>
    <t>din subvenții pentru investiții</t>
  </si>
  <si>
    <t>f4)</t>
  </si>
  <si>
    <t>din valorificarea certificatelor CO2</t>
  </si>
  <si>
    <t>f5)</t>
  </si>
  <si>
    <t>Venituri financiare (rd. 23 + rd. 24 + rd. 25 + rd. 26 + rd. 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</si>
  <si>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</si>
  <si>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</si>
  <si>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</si>
  <si>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</si>
  <si>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</si>
  <si>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A. Cheltuieli cu bunuri și servicii (rd. 32 + rd. 40 + rd. 46), din care:</t>
  </si>
  <si>
    <t>A1</t>
  </si>
  <si>
    <t>Cheltuieli privind stocurile (rd. 33 + rd. 34 + rd. 37 + rd. 38 + rd. 39),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</si>
  <si>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</si>
  <si>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</si>
  <si>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</si>
  <si>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</si>
  <si>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</si>
  <si>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</si>
  <si>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</si>
  <si>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</si>
  <si>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</si>
  <si>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</si>
  <si>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 41 + rd. 42 + rd. 45), din care:</t>
  </si>
  <si>
    <t>cheltuieli cu întreținerea și reparațiile</t>
  </si>
  <si>
    <t>prime de asigurare</t>
  </si>
  <si>
    <t>A3</t>
  </si>
  <si>
    <t>Cheltuieli cu alte servicii executate de terți (rd. 47 + rd. 48 + rd. 50 + rd. 57 + rd. 62 + rd. 63 + rd. 67 + rd. 68 + rd. 69 + rd. 78), din care:</t>
  </si>
  <si>
    <t>cheltuieli cu colaboratorii</t>
  </si>
  <si>
    <t>cheltuieli privind comisioanele și onorariul, din care:</t>
  </si>
  <si>
    <t>cheltuieli privind consultanta juridică</t>
  </si>
  <si>
    <t>cheltuieli de protocol, reclamă și publicitate (rd. 51 + rd. 53), din care:</t>
  </si>
  <si>
    <t>c1)</t>
  </si>
  <si>
    <t>cheltuieli de protocol, din care:</t>
  </si>
  <si>
    <t>c2)</t>
  </si>
  <si>
    <t>cheltuieli de reclamă și publicitate, din care:</t>
  </si>
  <si>
    <t>Ch. cu sponsorizarea, potrivit O.U.G. nr. 2/2015 (rd. 58 + rd. 59 + rd. 61), din care:</t>
  </si>
  <si>
    <t>d1)</t>
  </si>
  <si>
    <t>ch. de sponsorizare in domeniul medical și sănătate</t>
  </si>
  <si>
    <t>d2)</t>
  </si>
  <si>
    <t>ch. de sponsorizare in domeniile educație, învățământ, social și sport, din care:</t>
  </si>
  <si>
    <t>d3)</t>
  </si>
  <si>
    <t>d4)</t>
  </si>
  <si>
    <t>ch. de sponsorizare pentru alte acțiuni și activități</t>
  </si>
  <si>
    <t>cheltuieli cu transportul de bunuri și persoane</t>
  </si>
  <si>
    <t>cheltuieli de deplasare, detașare, transfer, din care:</t>
  </si>
  <si>
    <t>-interna</t>
  </si>
  <si>
    <t>-externa</t>
  </si>
  <si>
    <t>g)</t>
  </si>
  <si>
    <t>cheltuieli poștale și taxe de telecomunicații</t>
  </si>
  <si>
    <t>h)</t>
  </si>
  <si>
    <t>cheltuieli cu serviciile bancare și asimilate</t>
  </si>
  <si>
    <t>i)</t>
  </si>
  <si>
    <t>alte cheltuieli cu serviciile executate de terți, din care:</t>
  </si>
  <si>
    <t>i1)</t>
  </si>
  <si>
    <t>cheltuieli de asigurare și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</si>
  <si>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</si>
  <si>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</si>
  <si>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</si>
  <si>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</si>
  <si>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</si>
  <si>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</si>
  <si>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i5)</t>
  </si>
  <si>
    <t>cheltuieli cu prestațiile efectuate de filiale</t>
  </si>
  <si>
    <t>i6)</t>
  </si>
  <si>
    <t>i7)</t>
  </si>
  <si>
    <t>cheltuieli cu anunțurile privind licitațiile și alte anunțuri</t>
  </si>
  <si>
    <t>j)</t>
  </si>
  <si>
    <t>B Cheltuieli cu impozite, taxe și vărsăminte asimilate (rd. 80 + rd. 81 + rd. 82 + rd. 83 + rd. 84 + rd. 85), din care:</t>
  </si>
  <si>
    <t>ch. cu taxa pt. activitatea de exploatare a resurselor minerale</t>
  </si>
  <si>
    <t>ch. cu redevența pentru concesionarea bunurilor publice și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</si>
  <si>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</si>
  <si>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</si>
  <si>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</si>
  <si>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</si>
  <si>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 87 + rd. 100 + rd. 104 + rd. 113), din care:</t>
  </si>
  <si>
    <t>Cheltuieli de natură salarială (rd. 88 + rd. 92)</t>
  </si>
  <si>
    <t>Cheltuieli cu salariile (rd. 89 + rd. 90 + rd. 91), din care:</t>
  </si>
  <si>
    <t>a) salarii de bază</t>
  </si>
  <si>
    <t>b) sporuri, prime și alte bonificații aferente salariului de bază (conform CCM)</t>
  </si>
  <si>
    <t>Bonusuri (rd. 93 + rd. 96 + rd. 97 + rd. 98 + rd. 99), din care:</t>
  </si>
  <si>
    <t>b) tichete de masă;</t>
  </si>
  <si>
    <t>c) vouchere de vacanță;</t>
  </si>
  <si>
    <t>d) ch. privind participarea salariaților la profitul obținut în anul precedent</t>
  </si>
  <si>
    <t>e) alte cheltuieli conform CCM.</t>
  </si>
  <si>
    <t>Alte cheltuieli cu personalul (rd. 101 + rd. 102 + rd. 103), din care: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</si>
  <si>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</si>
  <si>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</si>
  <si>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restructurării, privatizării, administrator special, alte comisii și comitete</t>
  </si>
  <si>
    <t>Cheltuieli aferente contractului de mandat și a altor organe de conducere și control, comisii și comitete (rd. 105 + rd. 108 + rd. 111 + rd. 112), din care:</t>
  </si>
  <si>
    <t>a) pentru directori/directorat</t>
  </si>
  <si>
    <t>b) pentru consiliul de administrație/consiliul de supraveghere, din care:</t>
  </si>
  <si>
    <t>c) pentru AGA și cenzori</t>
  </si>
  <si>
    <t>d) pentru alte comisii și comitete constituite potrivit legii</t>
  </si>
  <si>
    <t>cheltuieli cu majorări și penalități (rd. 122 + rd. 123),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</si>
  <si>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</si>
  <si>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</si>
  <si>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</si>
  <si>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 123-rd. 126), din care:</t>
  </si>
  <si>
    <t>cheltuieli privind ajustările și provizioanele</t>
  </si>
  <si>
    <t>f1. 1)</t>
  </si>
  <si>
    <t>-provizioane privind participarea la profit a salariaților</t>
  </si>
  <si>
    <t>f1. 2)</t>
  </si>
  <si>
    <t>venituri din provizioane și ajustări pentru depreciere sau pierderi de valoare , din care:</t>
  </si>
  <si>
    <t>f2. 1)</t>
  </si>
  <si>
    <t>din anularea provizioanelor (rd. 128 + rd. 129 + rd. 1 30), din care:</t>
  </si>
  <si>
    <t>Cheltuieli financiare (rd. 132 + rd. 135 + rd. 138), din care:</t>
  </si>
  <si>
    <t>cheltuieli privind dobânzile, din care: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</si>
  <si>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</si>
  <si>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</si>
  <si>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</si>
  <si>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</si>
  <si>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REZULTATUL BRUT (profit/pierdere) (rd. 1-rd. 29)</t>
  </si>
  <si>
    <t>venituri neimpozabile</t>
  </si>
  <si>
    <t>cheltuieli nedeductibile fiscal</t>
  </si>
  <si>
    <t>Venituri totale din exploatare, din care: (rd. 2)</t>
  </si>
  <si>
    <t>. . . . . . . . . .</t>
  </si>
  <si>
    <t>Cheltuieli cu salariile (rd. 88)</t>
  </si>
  <si>
    <t>Nr. mediu de salariați</t>
  </si>
  <si>
    <t>x</t>
  </si>
  <si>
    <t>Câștigul mediu lunar pe salariat (lei/persoană) determinat pe baza cheltuielilor de natură salarială, recalculat cf. Legii anuale a bugetului de stat</t>
  </si>
  <si>
    <t>Productivitatea muncii în unități fizice pe total personal mediu (cantitate produse finite/persoană) W = QPF/rd. 153</t>
  </si>
  <si>
    <t>Elemente de calcul al productivității muncii în unități fizice, din care</t>
  </si>
  <si>
    <t>Creanțe restante, din care:</t>
  </si>
  <si>
    <t>Credite pentru finanțarea activității curente (soldul rămas de rambursat)</t>
  </si>
  <si>
    <t>- active corporale</t>
  </si>
  <si>
    <t>- active necorporale</t>
  </si>
  <si>
    <t>- către operatori cu capital integral/majoritar de stat</t>
  </si>
  <si>
    <t>- către operatori cu capital privat</t>
  </si>
  <si>
    <t>- tichete cadou potrivit Legii nr. 193/2006, cu modificările ulterioare</t>
  </si>
  <si>
    <t>52</t>
  </si>
  <si>
    <t>- tichete cadou ptr. cheltuieli de reclamă și publicitate, potrivit Legii nr. 193/2006, cu modificările ulterioare</t>
  </si>
  <si>
    <t>54</t>
  </si>
  <si>
    <t>- tichete cadou ptr. campanii de marketing, studiul pieței, promovarea pe piețe existente sau noi, potrivit Legii nr. 193/2006, cu modificările ulterioare</t>
  </si>
  <si>
    <t>55</t>
  </si>
  <si>
    <t>- ch. de promovare a produselor</t>
  </si>
  <si>
    <t>- pentru cluburile sportive</t>
  </si>
  <si>
    <t>- cheltuieli cu diurna (rd. 65 + rd. 66), din care:</t>
  </si>
  <si>
    <t>64</t>
  </si>
  <si>
    <t>- aferente bunurilor de natura domeniului public</t>
  </si>
  <si>
    <t>cheltuieli privind recrutarea și plasarea personalului de conducere cf. Ordonanței de urgentă a Guvernului nr. 109/2011</t>
  </si>
  <si>
    <t>c) alte bonificații (conform CCM) '</t>
  </si>
  <si>
    <t>a) cheltuieli sociale prevăzute la art. 25 din Legea nr. 227/2015 privind Codul fiscal(*, cu modificările și completările ulterioare, din care:</t>
  </si>
  <si>
    <t>- tichete de creșă, cf. Legii nr. 193/2006, cu modificările ulterioare;</t>
  </si>
  <si>
    <t>94</t>
  </si>
  <si>
    <t>- tichete cadou pentru cheltuieli sociale potrivit Legii nr. 193/2006, cu modificările ulterioare;</t>
  </si>
  <si>
    <t>95</t>
  </si>
  <si>
    <t>- componenta fixă</t>
  </si>
  <si>
    <t>- componenta variabilă</t>
  </si>
  <si>
    <t>- către bugetul general consolidat</t>
  </si>
  <si>
    <t>- către alți creditori</t>
  </si>
  <si>
    <t>- provizioane in legătura cu contractul de mandat</t>
  </si>
  <si>
    <t>- din participarea salariaților la profit</t>
  </si>
  <si>
    <t>- din deprecierea imobilizărilor corporale și a activelor circulante</t>
  </si>
  <si>
    <t>- venituri din alte provizioane</t>
  </si>
  <si>
    <t>- venituri din subvenții și transferuri</t>
  </si>
  <si>
    <t>- alte venituri care nu se iau în calcul la determinarea productivității muncii, cf. Legii anuale a bugetului de stat</t>
  </si>
  <si>
    <t>Cheltuieli de natură salarială (rd. 87), din care: **)</t>
  </si>
  <si>
    <t>Câștigul mediu lunar pe salariat (lei/persoană) determinat pe baza cheltuielilor de natură salarială [(rd. 147 - rd. 93* - rd. 98)/rd. 153]/12*1000</t>
  </si>
  <si>
    <t>- cantitatea de produse finite (QPF)</t>
  </si>
  <si>
    <t>- preț mediu (p)</t>
  </si>
  <si>
    <t>- valoare = QPF x p</t>
  </si>
  <si>
    <t>- pondere in venituri totale de exploatare = rd. 159/rd. 2</t>
  </si>
  <si>
    <t>163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</si>
  <si>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</si>
  <si>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</si>
  <si>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</si>
  <si>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</si>
  <si>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entități</t>
  </si>
  <si>
    <t>CHELTUIELI TOTALE (rd. 30 + rd. 138 + rd. 139)</t>
  </si>
  <si>
    <t>Productivitatea muncii în unități valorice pe total personal mediu (mii lei/persoană) (rd. 2/rd. 153)</t>
  </si>
  <si>
    <t>ANEXA Nr 1-</t>
  </si>
  <si>
    <t>TRIM 1</t>
  </si>
  <si>
    <t>Trim 2</t>
  </si>
  <si>
    <t>Trim 3</t>
  </si>
  <si>
    <t>Trim4</t>
  </si>
  <si>
    <t>Realizat an N-1</t>
  </si>
  <si>
    <t xml:space="preserve">       D. Alte cheltuieli de exploatare (rd. 115 + rd. 118 + rd. 119 + rd. 120 + rd. 121 + rd. 122), din care:</t>
  </si>
  <si>
    <t>cheltuieli privind redevențele și chiriile (rd. 43 + rd. 44) din care:</t>
  </si>
  <si>
    <t>Cheltuieli de exploatare (rd. 31 + rd. 79 + rd. 86 + rd. 114), din care:</t>
  </si>
  <si>
    <t xml:space="preserve">
</t>
  </si>
  <si>
    <t>Detalierea indicatorilor economico-financiari prevăzuți în bugetul de venitul și cheltuieli și repartizarea pe trimestre a acestora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</si>
</sst>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medium">
        <color rgb="FF333333"/>
      </left>
      <right/>
      <top/>
      <bottom/>
      <diagonal/>
    </border>
    <border>
      <left/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10" fontId="0" fillId="3" borderId="1" xfId="0" applyNumberFormat="1" applyFill="1" applyBorder="1" applyAlignment="1">
      <alignment horizontal="center" wrapText="1"/>
    </xf>
    <xf numFmtId="10" fontId="0" fillId="5" borderId="1" xfId="0" applyNumberFormat="1" applyFill="1" applyBorder="1" applyAlignment="1">
      <alignment horizontal="center" wrapText="1"/>
    </xf>
    <xf numFmtId="10" fontId="0" fillId="4" borderId="1" xfId="0" applyNumberFormat="1" applyFill="1" applyBorder="1" applyAlignment="1">
      <alignment horizontal="center" wrapText="1"/>
    </xf>
    <xf numFmtId="10" fontId="0" fillId="6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0" fillId="4" borderId="10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3" borderId="8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6" borderId="10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6" borderId="11" xfId="0" applyFill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4"/>
  <sheetViews>
    <sheetView tabSelected="1" workbookViewId="0">
      <selection activeCell="E270" sqref="E270"/>
    </sheetView>
  </sheetViews>
  <sheetFormatPr defaultRowHeight="14.4" x14ac:dyDescent="0.3"/>
  <cols>
    <col min="5" max="5" width="91.44140625" customWidth="1"/>
    <col min="7" max="7" width="0" style="7" hidden="1" customWidth="1"/>
    <col min="8" max="10" width="0" hidden="1" customWidth="1"/>
    <col min="15" max="15" width="10.109375" bestFit="1" customWidth="1"/>
    <col min="16" max="16" width="12.33203125" hidden="1" customWidth="1"/>
    <col min="17" max="17" width="0" hidden="1" customWidth="1"/>
  </cols>
  <sheetData>
    <row r="1" spans="1:17" x14ac:dyDescent="0.3">
      <c r="O1" t="s">
        <v>241</v>
      </c>
    </row>
    <row r="2" spans="1:17" ht="14.4" customHeight="1" x14ac:dyDescent="0.3">
      <c r="E2" s="78" t="s">
        <v>251</v>
      </c>
      <c r="G2" s="76" t="s">
        <v>250</v>
      </c>
      <c r="H2" s="77"/>
      <c r="I2" s="77"/>
      <c r="J2" s="77"/>
      <c r="K2" s="77"/>
      <c r="L2" s="77"/>
      <c r="M2" s="77"/>
      <c r="N2" s="77"/>
    </row>
    <row r="3" spans="1:17" ht="14.4" customHeight="1" x14ac:dyDescent="0.3">
      <c r="G3" s="77"/>
      <c r="H3" s="77"/>
      <c r="I3" s="77"/>
      <c r="J3" s="77"/>
      <c r="K3" s="77"/>
      <c r="L3" s="77"/>
      <c r="M3" s="77"/>
      <c r="N3" s="77"/>
    </row>
    <row r="4" spans="1:17" ht="14.4" customHeight="1" x14ac:dyDescent="0.3">
      <c r="G4" s="77"/>
      <c r="H4" s="77"/>
      <c r="I4" s="77"/>
      <c r="J4" s="77"/>
      <c r="K4" s="77"/>
      <c r="L4" s="77"/>
      <c r="M4" s="77"/>
      <c r="N4" s="77"/>
    </row>
    <row r="5" spans="1:17" ht="15" thickBot="1" x14ac:dyDescent="0.3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15" thickBot="1" x14ac:dyDescent="0.35">
      <c r="A6" s="66"/>
      <c r="B6" s="67"/>
      <c r="C6" s="68"/>
      <c r="D6" s="66" t="s">
        <v>1</v>
      </c>
      <c r="E6" s="68"/>
      <c r="F6" s="30" t="s">
        <v>2</v>
      </c>
      <c r="G6" s="40" t="s">
        <v>246</v>
      </c>
      <c r="H6" s="59" t="s">
        <v>32</v>
      </c>
      <c r="I6" s="75"/>
      <c r="J6" s="60"/>
      <c r="K6" s="6"/>
      <c r="L6" s="59" t="s">
        <v>3</v>
      </c>
      <c r="M6" s="75"/>
      <c r="N6" s="75"/>
      <c r="O6" s="60"/>
      <c r="P6" s="1" t="s">
        <v>4</v>
      </c>
      <c r="Q6" s="1" t="s">
        <v>4</v>
      </c>
    </row>
    <row r="7" spans="1:17" ht="43.8" thickBot="1" x14ac:dyDescent="0.35">
      <c r="A7" s="69"/>
      <c r="B7" s="70"/>
      <c r="C7" s="71"/>
      <c r="D7" s="69"/>
      <c r="E7" s="71"/>
      <c r="F7" s="31"/>
      <c r="G7" s="41"/>
      <c r="H7" s="59" t="s">
        <v>33</v>
      </c>
      <c r="I7" s="60"/>
      <c r="J7" s="1" t="s">
        <v>34</v>
      </c>
      <c r="K7" s="5"/>
      <c r="L7" s="59" t="s">
        <v>35</v>
      </c>
      <c r="M7" s="75"/>
      <c r="N7" s="75"/>
      <c r="O7" s="60"/>
      <c r="P7" s="1" t="s">
        <v>36</v>
      </c>
      <c r="Q7" s="1" t="s">
        <v>37</v>
      </c>
    </row>
    <row r="8" spans="1:17" ht="43.8" thickBot="1" x14ac:dyDescent="0.35">
      <c r="A8" s="72"/>
      <c r="B8" s="73"/>
      <c r="C8" s="74"/>
      <c r="D8" s="72"/>
      <c r="E8" s="74"/>
      <c r="F8" s="32"/>
      <c r="G8" s="42"/>
      <c r="H8" s="1" t="s">
        <v>38</v>
      </c>
      <c r="I8" s="1" t="s">
        <v>39</v>
      </c>
      <c r="J8" s="1"/>
      <c r="K8" s="1" t="s">
        <v>242</v>
      </c>
      <c r="L8" s="1" t="s">
        <v>243</v>
      </c>
      <c r="M8" s="1" t="s">
        <v>244</v>
      </c>
      <c r="N8" s="1" t="s">
        <v>245</v>
      </c>
      <c r="O8" s="1" t="s">
        <v>40</v>
      </c>
      <c r="P8" s="1"/>
      <c r="Q8" s="1"/>
    </row>
    <row r="9" spans="1:17" ht="15" thickBot="1" x14ac:dyDescent="0.35">
      <c r="A9" s="1">
        <v>0</v>
      </c>
      <c r="B9" s="59">
        <v>1</v>
      </c>
      <c r="C9" s="60"/>
      <c r="D9" s="59">
        <v>2</v>
      </c>
      <c r="E9" s="60"/>
      <c r="F9" s="1">
        <v>3</v>
      </c>
      <c r="G9" s="8" t="s">
        <v>41</v>
      </c>
      <c r="H9" s="1">
        <v>4</v>
      </c>
      <c r="I9" s="1" t="s">
        <v>42</v>
      </c>
      <c r="J9" s="1">
        <v>5</v>
      </c>
      <c r="K9" s="1"/>
      <c r="L9" s="1" t="s">
        <v>43</v>
      </c>
      <c r="M9" s="1" t="s">
        <v>44</v>
      </c>
      <c r="N9" s="1" t="s">
        <v>45</v>
      </c>
      <c r="O9" s="1">
        <v>6</v>
      </c>
      <c r="P9" s="1">
        <v>7</v>
      </c>
      <c r="Q9" s="1">
        <v>8</v>
      </c>
    </row>
    <row r="10" spans="1:17" ht="15" thickBot="1" x14ac:dyDescent="0.35">
      <c r="A10" s="2" t="s">
        <v>5</v>
      </c>
      <c r="B10" s="1"/>
      <c r="C10" s="1"/>
      <c r="D10" s="61" t="s">
        <v>46</v>
      </c>
      <c r="E10" s="62"/>
      <c r="F10" s="11">
        <v>1</v>
      </c>
      <c r="G10" s="11">
        <f>G11+G31+G37</f>
        <v>662.43999999999994</v>
      </c>
      <c r="H10" s="11">
        <f t="shared" ref="H10" si="0">H11+H31+H37</f>
        <v>0</v>
      </c>
      <c r="I10" s="11">
        <f>G10</f>
        <v>662.43999999999994</v>
      </c>
      <c r="J10" s="17">
        <f>G10/I10</f>
        <v>1</v>
      </c>
      <c r="K10" s="11">
        <f>K11+K31+K37</f>
        <v>164.3</v>
      </c>
      <c r="L10" s="11">
        <f t="shared" ref="L10:O10" si="1">L11+L31+L37</f>
        <v>169.66</v>
      </c>
      <c r="M10" s="11">
        <f t="shared" si="1"/>
        <v>168.61</v>
      </c>
      <c r="N10" s="11">
        <f t="shared" si="1"/>
        <v>160.19999999999999</v>
      </c>
      <c r="O10" s="11">
        <f t="shared" si="1"/>
        <v>662.63</v>
      </c>
      <c r="P10" s="2"/>
      <c r="Q10" s="2"/>
    </row>
    <row r="11" spans="1:17" ht="15" thickBot="1" x14ac:dyDescent="0.35">
      <c r="A11" s="27"/>
      <c r="B11" s="1">
        <v>1</v>
      </c>
      <c r="C11" s="1"/>
      <c r="D11" s="63" t="s">
        <v>47</v>
      </c>
      <c r="E11" s="64"/>
      <c r="F11" s="12">
        <v>2</v>
      </c>
      <c r="G11" s="12">
        <f>G12+G17+G18+G21+G22+G23</f>
        <v>662.33999999999992</v>
      </c>
      <c r="H11" s="12">
        <f t="shared" ref="H11" si="2">H12+H17+H18+H21+H22+H23</f>
        <v>0</v>
      </c>
      <c r="I11" s="12">
        <f>G11</f>
        <v>662.33999999999992</v>
      </c>
      <c r="J11" s="16">
        <f t="shared" ref="J11:J74" si="3">G11/I11</f>
        <v>1</v>
      </c>
      <c r="K11" s="12">
        <f>K12+K17+K18+K22++K23</f>
        <v>164.20000000000002</v>
      </c>
      <c r="L11" s="12">
        <f t="shared" ref="L11:O11" si="4">L12+L17+L18+L22++L23</f>
        <v>169.64</v>
      </c>
      <c r="M11" s="12">
        <f t="shared" si="4"/>
        <v>168.61</v>
      </c>
      <c r="N11" s="12">
        <f t="shared" si="4"/>
        <v>160.1</v>
      </c>
      <c r="O11" s="12">
        <f t="shared" si="4"/>
        <v>662.55</v>
      </c>
      <c r="P11" s="2"/>
      <c r="Q11" s="2"/>
    </row>
    <row r="12" spans="1:17" ht="15" thickBot="1" x14ac:dyDescent="0.35">
      <c r="A12" s="28"/>
      <c r="B12" s="30"/>
      <c r="C12" s="1" t="s">
        <v>6</v>
      </c>
      <c r="D12" s="57" t="s">
        <v>48</v>
      </c>
      <c r="E12" s="58"/>
      <c r="F12" s="13">
        <v>3</v>
      </c>
      <c r="G12" s="13">
        <v>601.67999999999995</v>
      </c>
      <c r="H12" s="13">
        <f t="shared" ref="H12" si="5">H13+H14+H15+H16</f>
        <v>0</v>
      </c>
      <c r="I12" s="13">
        <f>G12</f>
        <v>601.67999999999995</v>
      </c>
      <c r="J12" s="18">
        <f t="shared" si="3"/>
        <v>1</v>
      </c>
      <c r="K12" s="13">
        <f>K13+K14+K15+K16</f>
        <v>147.4</v>
      </c>
      <c r="L12" s="13">
        <f t="shared" ref="L12:O12" si="6">L13+L14+L15+L16</f>
        <v>153.5</v>
      </c>
      <c r="M12" s="13">
        <f t="shared" si="6"/>
        <v>153.5</v>
      </c>
      <c r="N12" s="13">
        <f t="shared" si="6"/>
        <v>147.5</v>
      </c>
      <c r="O12" s="13">
        <f t="shared" si="6"/>
        <v>601.9</v>
      </c>
      <c r="P12" s="2"/>
      <c r="Q12" s="2"/>
    </row>
    <row r="13" spans="1:17" ht="15" thickBot="1" x14ac:dyDescent="0.35">
      <c r="A13" s="28"/>
      <c r="B13" s="31"/>
      <c r="C13" s="30"/>
      <c r="D13" s="2" t="s">
        <v>49</v>
      </c>
      <c r="E13" s="2" t="s">
        <v>50</v>
      </c>
      <c r="F13" s="1">
        <v>4</v>
      </c>
      <c r="G13" s="8">
        <v>591.76</v>
      </c>
      <c r="H13" s="1">
        <v>0</v>
      </c>
      <c r="I13" s="1">
        <f>G13</f>
        <v>591.76</v>
      </c>
      <c r="J13" s="14">
        <f t="shared" si="3"/>
        <v>1</v>
      </c>
      <c r="K13" s="1">
        <v>145</v>
      </c>
      <c r="L13" s="1">
        <v>151</v>
      </c>
      <c r="M13" s="1">
        <v>151</v>
      </c>
      <c r="N13" s="1">
        <v>145</v>
      </c>
      <c r="O13" s="1">
        <f t="shared" ref="O13:O17" si="7">K13+L13+M13+N13</f>
        <v>592</v>
      </c>
      <c r="P13" s="2"/>
      <c r="Q13" s="2"/>
    </row>
    <row r="14" spans="1:17" ht="15" thickBot="1" x14ac:dyDescent="0.35">
      <c r="A14" s="28"/>
      <c r="B14" s="31"/>
      <c r="C14" s="31"/>
      <c r="D14" s="2" t="s">
        <v>51</v>
      </c>
      <c r="E14" s="2" t="s">
        <v>52</v>
      </c>
      <c r="F14" s="1">
        <v>5</v>
      </c>
      <c r="G14" s="8">
        <v>9.92</v>
      </c>
      <c r="H14" s="1">
        <v>0</v>
      </c>
      <c r="I14" s="1">
        <f t="shared" ref="I14:J23" si="8">G14</f>
        <v>9.92</v>
      </c>
      <c r="J14" s="14">
        <f t="shared" si="3"/>
        <v>1</v>
      </c>
      <c r="K14" s="1">
        <v>2.4</v>
      </c>
      <c r="L14" s="1">
        <v>2.5</v>
      </c>
      <c r="M14" s="1">
        <v>2.5</v>
      </c>
      <c r="N14" s="1">
        <v>2.5</v>
      </c>
      <c r="O14" s="1">
        <f>K14+L14+M14+N14</f>
        <v>9.9</v>
      </c>
      <c r="P14" s="2"/>
      <c r="Q14" s="2"/>
    </row>
    <row r="15" spans="1:17" ht="15" thickBot="1" x14ac:dyDescent="0.35">
      <c r="A15" s="28"/>
      <c r="B15" s="31"/>
      <c r="C15" s="31"/>
      <c r="D15" s="2" t="s">
        <v>53</v>
      </c>
      <c r="E15" s="2" t="s">
        <v>54</v>
      </c>
      <c r="F15" s="1">
        <v>6</v>
      </c>
      <c r="G15" s="8">
        <v>0</v>
      </c>
      <c r="H15" s="1">
        <v>0</v>
      </c>
      <c r="I15" s="1">
        <f t="shared" si="8"/>
        <v>0</v>
      </c>
      <c r="J15" s="1">
        <f t="shared" si="8"/>
        <v>0</v>
      </c>
      <c r="K15" s="1">
        <v>0</v>
      </c>
      <c r="L15" s="1">
        <v>0</v>
      </c>
      <c r="M15" s="1">
        <v>0</v>
      </c>
      <c r="N15" s="1">
        <v>0</v>
      </c>
      <c r="O15" s="1">
        <f t="shared" si="7"/>
        <v>0</v>
      </c>
      <c r="P15" s="2"/>
      <c r="Q15" s="2"/>
    </row>
    <row r="16" spans="1:17" ht="15" thickBot="1" x14ac:dyDescent="0.35">
      <c r="A16" s="28"/>
      <c r="B16" s="31"/>
      <c r="C16" s="32"/>
      <c r="D16" s="2" t="s">
        <v>55</v>
      </c>
      <c r="E16" s="2" t="s">
        <v>56</v>
      </c>
      <c r="F16" s="1">
        <v>7</v>
      </c>
      <c r="G16" s="8">
        <v>0</v>
      </c>
      <c r="H16" s="1">
        <v>0</v>
      </c>
      <c r="I16" s="1">
        <f t="shared" si="8"/>
        <v>0</v>
      </c>
      <c r="J16" s="1">
        <f t="shared" si="8"/>
        <v>0</v>
      </c>
      <c r="K16" s="1">
        <v>0</v>
      </c>
      <c r="L16" s="1">
        <v>0</v>
      </c>
      <c r="M16" s="1">
        <v>0</v>
      </c>
      <c r="N16" s="1">
        <v>0</v>
      </c>
      <c r="O16" s="1">
        <f t="shared" si="7"/>
        <v>0</v>
      </c>
      <c r="P16" s="2"/>
      <c r="Q16" s="2"/>
    </row>
    <row r="17" spans="1:17" ht="15" thickBot="1" x14ac:dyDescent="0.35">
      <c r="A17" s="28"/>
      <c r="B17" s="31"/>
      <c r="C17" s="1" t="s">
        <v>8</v>
      </c>
      <c r="D17" s="33" t="s">
        <v>57</v>
      </c>
      <c r="E17" s="34"/>
      <c r="F17" s="8">
        <v>8</v>
      </c>
      <c r="G17" s="8">
        <v>0</v>
      </c>
      <c r="H17" s="8">
        <v>0</v>
      </c>
      <c r="I17" s="1">
        <f t="shared" si="8"/>
        <v>0</v>
      </c>
      <c r="J17" s="1">
        <f t="shared" si="8"/>
        <v>0</v>
      </c>
      <c r="K17" s="8">
        <v>0</v>
      </c>
      <c r="L17" s="8">
        <v>0</v>
      </c>
      <c r="M17" s="8">
        <v>0</v>
      </c>
      <c r="N17" s="8">
        <v>0</v>
      </c>
      <c r="O17" s="8">
        <f t="shared" si="7"/>
        <v>0</v>
      </c>
      <c r="P17" s="2"/>
      <c r="Q17" s="2"/>
    </row>
    <row r="18" spans="1:17" ht="15" thickBot="1" x14ac:dyDescent="0.35">
      <c r="A18" s="28"/>
      <c r="B18" s="31"/>
      <c r="C18" s="1" t="s">
        <v>24</v>
      </c>
      <c r="D18" s="33" t="s">
        <v>58</v>
      </c>
      <c r="E18" s="34"/>
      <c r="F18" s="8">
        <v>9</v>
      </c>
      <c r="G18" s="8">
        <v>60.66</v>
      </c>
      <c r="H18" s="8">
        <f t="shared" ref="H18:P18" si="9">H19+H20</f>
        <v>0</v>
      </c>
      <c r="I18" s="1">
        <f t="shared" si="8"/>
        <v>60.66</v>
      </c>
      <c r="J18" s="15">
        <f t="shared" si="3"/>
        <v>1</v>
      </c>
      <c r="K18" s="8">
        <v>16.8</v>
      </c>
      <c r="L18" s="8">
        <f t="shared" si="9"/>
        <v>16.14</v>
      </c>
      <c r="M18" s="8">
        <f t="shared" si="9"/>
        <v>15.11</v>
      </c>
      <c r="N18" s="8">
        <f t="shared" si="9"/>
        <v>12.6</v>
      </c>
      <c r="O18" s="8">
        <f t="shared" si="9"/>
        <v>60.650000000000006</v>
      </c>
      <c r="P18" s="2">
        <f t="shared" si="9"/>
        <v>0</v>
      </c>
      <c r="Q18" s="2"/>
    </row>
    <row r="19" spans="1:17" ht="15" thickBot="1" x14ac:dyDescent="0.35">
      <c r="A19" s="28"/>
      <c r="B19" s="31"/>
      <c r="C19" s="30"/>
      <c r="D19" s="9" t="s">
        <v>59</v>
      </c>
      <c r="E19" s="9" t="s">
        <v>7</v>
      </c>
      <c r="F19" s="8">
        <v>10</v>
      </c>
      <c r="G19" s="8">
        <v>60.66</v>
      </c>
      <c r="H19" s="8">
        <v>0</v>
      </c>
      <c r="I19" s="1">
        <f t="shared" si="8"/>
        <v>60.66</v>
      </c>
      <c r="J19" s="15">
        <f t="shared" si="3"/>
        <v>1</v>
      </c>
      <c r="K19" s="8">
        <v>16.8</v>
      </c>
      <c r="L19" s="8">
        <v>16.14</v>
      </c>
      <c r="M19" s="8">
        <v>15.11</v>
      </c>
      <c r="N19" s="8">
        <v>12.6</v>
      </c>
      <c r="O19" s="8">
        <f>N19+M19+L19+K19</f>
        <v>60.650000000000006</v>
      </c>
      <c r="P19" s="2"/>
      <c r="Q19" s="2"/>
    </row>
    <row r="20" spans="1:17" ht="15" thickBot="1" x14ac:dyDescent="0.35">
      <c r="A20" s="28"/>
      <c r="B20" s="31"/>
      <c r="C20" s="32"/>
      <c r="D20" s="9" t="s">
        <v>60</v>
      </c>
      <c r="E20" s="9" t="s">
        <v>9</v>
      </c>
      <c r="F20" s="8">
        <v>11</v>
      </c>
      <c r="G20" s="8">
        <v>0</v>
      </c>
      <c r="H20" s="8">
        <v>0</v>
      </c>
      <c r="I20" s="1">
        <f t="shared" si="8"/>
        <v>0</v>
      </c>
      <c r="J20" s="1">
        <f t="shared" si="8"/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2"/>
      <c r="Q20" s="2"/>
    </row>
    <row r="21" spans="1:17" ht="15" thickBot="1" x14ac:dyDescent="0.35">
      <c r="A21" s="28"/>
      <c r="B21" s="31"/>
      <c r="C21" s="1" t="s">
        <v>25</v>
      </c>
      <c r="D21" s="33" t="s">
        <v>61</v>
      </c>
      <c r="E21" s="34"/>
      <c r="F21" s="8">
        <v>12</v>
      </c>
      <c r="G21" s="8">
        <v>0</v>
      </c>
      <c r="H21" s="8">
        <v>0</v>
      </c>
      <c r="I21" s="1">
        <f t="shared" si="8"/>
        <v>0</v>
      </c>
      <c r="J21" s="1">
        <f t="shared" si="8"/>
        <v>0</v>
      </c>
      <c r="K21" s="8">
        <v>0</v>
      </c>
      <c r="L21" s="8">
        <v>0</v>
      </c>
      <c r="M21" s="8">
        <v>0</v>
      </c>
      <c r="N21" s="8">
        <v>0</v>
      </c>
      <c r="O21" s="1">
        <v>0</v>
      </c>
      <c r="P21" s="2"/>
      <c r="Q21" s="2"/>
    </row>
    <row r="22" spans="1:17" ht="15" thickBot="1" x14ac:dyDescent="0.35">
      <c r="A22" s="28"/>
      <c r="B22" s="31"/>
      <c r="C22" s="1" t="s">
        <v>26</v>
      </c>
      <c r="D22" s="33" t="s">
        <v>62</v>
      </c>
      <c r="E22" s="34"/>
      <c r="F22" s="8">
        <v>13</v>
      </c>
      <c r="G22" s="8">
        <v>0</v>
      </c>
      <c r="H22" s="8">
        <v>0</v>
      </c>
      <c r="I22" s="1">
        <f t="shared" si="8"/>
        <v>0</v>
      </c>
      <c r="J22" s="1">
        <f t="shared" si="8"/>
        <v>0</v>
      </c>
      <c r="K22" s="8">
        <v>0</v>
      </c>
      <c r="L22" s="8">
        <v>0</v>
      </c>
      <c r="M22" s="8">
        <v>0</v>
      </c>
      <c r="N22" s="8">
        <v>0</v>
      </c>
      <c r="O22" s="1">
        <v>0</v>
      </c>
      <c r="P22" s="2"/>
      <c r="Q22" s="2"/>
    </row>
    <row r="23" spans="1:17" ht="15" thickBot="1" x14ac:dyDescent="0.35">
      <c r="A23" s="28"/>
      <c r="B23" s="31"/>
      <c r="C23" s="1" t="s">
        <v>63</v>
      </c>
      <c r="D23" s="33" t="s">
        <v>64</v>
      </c>
      <c r="E23" s="34"/>
      <c r="F23" s="8">
        <v>14</v>
      </c>
      <c r="G23" s="8">
        <v>0</v>
      </c>
      <c r="H23" s="8">
        <v>0</v>
      </c>
      <c r="I23" s="1">
        <f t="shared" si="8"/>
        <v>0</v>
      </c>
      <c r="J23" s="1">
        <f t="shared" si="8"/>
        <v>0</v>
      </c>
      <c r="K23" s="8">
        <f>K24+K25+K28+K29+K30</f>
        <v>0</v>
      </c>
      <c r="L23" s="8">
        <f t="shared" ref="L23:O23" si="10">L24+L25+L28+L29+L30</f>
        <v>0</v>
      </c>
      <c r="M23" s="8">
        <f t="shared" si="10"/>
        <v>0</v>
      </c>
      <c r="N23" s="8">
        <f t="shared" si="10"/>
        <v>0</v>
      </c>
      <c r="O23" s="8">
        <f t="shared" si="10"/>
        <v>0</v>
      </c>
      <c r="P23" s="2">
        <f t="shared" ref="P23" si="11">P24+P25+P28+P29+P30</f>
        <v>0</v>
      </c>
      <c r="Q23" s="2"/>
    </row>
    <row r="24" spans="1:17" ht="15" thickBot="1" x14ac:dyDescent="0.35">
      <c r="A24" s="28"/>
      <c r="B24" s="31"/>
      <c r="C24" s="30"/>
      <c r="D24" s="9" t="s">
        <v>65</v>
      </c>
      <c r="E24" s="9" t="s">
        <v>66</v>
      </c>
      <c r="F24" s="8">
        <v>15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1">
        <v>0</v>
      </c>
      <c r="P24" s="2"/>
      <c r="Q24" s="2"/>
    </row>
    <row r="25" spans="1:17" ht="15" thickBot="1" x14ac:dyDescent="0.35">
      <c r="A25" s="28"/>
      <c r="B25" s="31"/>
      <c r="C25" s="31"/>
      <c r="D25" s="9" t="s">
        <v>67</v>
      </c>
      <c r="E25" s="9" t="s">
        <v>68</v>
      </c>
      <c r="F25" s="8">
        <v>16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1">
        <v>0</v>
      </c>
      <c r="P25" s="2"/>
      <c r="Q25" s="2"/>
    </row>
    <row r="26" spans="1:17" ht="15" thickBot="1" x14ac:dyDescent="0.35">
      <c r="A26" s="28"/>
      <c r="B26" s="31"/>
      <c r="C26" s="32"/>
      <c r="D26" s="9"/>
      <c r="E26" s="9" t="s">
        <v>195</v>
      </c>
      <c r="F26" s="8">
        <v>17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1">
        <v>0</v>
      </c>
      <c r="P26" s="2"/>
      <c r="Q26" s="2"/>
    </row>
    <row r="27" spans="1:17" ht="15" thickBot="1" x14ac:dyDescent="0.35">
      <c r="A27" s="28"/>
      <c r="B27" s="31"/>
      <c r="C27" s="30"/>
      <c r="D27" s="2"/>
      <c r="E27" s="2" t="s">
        <v>196</v>
      </c>
      <c r="F27" s="1">
        <v>18</v>
      </c>
      <c r="G27" s="8">
        <v>0</v>
      </c>
      <c r="H27" s="8">
        <v>0</v>
      </c>
      <c r="I27" s="8">
        <v>0</v>
      </c>
      <c r="J27" s="8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2"/>
      <c r="Q27" s="2"/>
    </row>
    <row r="28" spans="1:17" ht="15" thickBot="1" x14ac:dyDescent="0.35">
      <c r="A28" s="28"/>
      <c r="B28" s="31"/>
      <c r="C28" s="31"/>
      <c r="D28" s="2" t="s">
        <v>69</v>
      </c>
      <c r="E28" s="2" t="s">
        <v>70</v>
      </c>
      <c r="F28" s="1">
        <v>19</v>
      </c>
      <c r="G28" s="8">
        <v>0</v>
      </c>
      <c r="H28" s="8">
        <v>0</v>
      </c>
      <c r="I28" s="8">
        <v>0</v>
      </c>
      <c r="J28" s="8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2"/>
      <c r="Q28" s="2"/>
    </row>
    <row r="29" spans="1:17" ht="15" thickBot="1" x14ac:dyDescent="0.35">
      <c r="A29" s="28"/>
      <c r="B29" s="31"/>
      <c r="C29" s="31"/>
      <c r="D29" s="2" t="s">
        <v>71</v>
      </c>
      <c r="E29" s="2" t="s">
        <v>72</v>
      </c>
      <c r="F29" s="1">
        <v>20</v>
      </c>
      <c r="G29" s="8">
        <v>0</v>
      </c>
      <c r="H29" s="8">
        <v>0</v>
      </c>
      <c r="I29" s="8">
        <v>0</v>
      </c>
      <c r="J29" s="8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2"/>
      <c r="Q29" s="2"/>
    </row>
    <row r="30" spans="1:17" ht="15" thickBot="1" x14ac:dyDescent="0.35">
      <c r="A30" s="28"/>
      <c r="B30" s="32"/>
      <c r="C30" s="32"/>
      <c r="D30" s="2" t="s">
        <v>73</v>
      </c>
      <c r="E30" s="2" t="s">
        <v>56</v>
      </c>
      <c r="F30" s="1">
        <v>21</v>
      </c>
      <c r="G30" s="8">
        <v>0</v>
      </c>
      <c r="H30" s="8">
        <v>0</v>
      </c>
      <c r="I30" s="8">
        <v>0</v>
      </c>
      <c r="J30" s="8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2"/>
      <c r="Q30" s="2"/>
    </row>
    <row r="31" spans="1:17" ht="15" thickBot="1" x14ac:dyDescent="0.35">
      <c r="A31" s="28"/>
      <c r="B31" s="12">
        <v>2</v>
      </c>
      <c r="C31" s="12"/>
      <c r="D31" s="63" t="s">
        <v>74</v>
      </c>
      <c r="E31" s="64"/>
      <c r="F31" s="12">
        <v>22</v>
      </c>
      <c r="G31" s="12">
        <f>G32+G33+G34+G35+G36</f>
        <v>0.1</v>
      </c>
      <c r="H31" s="12">
        <f t="shared" ref="H31:Q31" si="12">H32+H33+H34+H35+H36</f>
        <v>0</v>
      </c>
      <c r="I31" s="12">
        <v>1</v>
      </c>
      <c r="J31" s="16">
        <f t="shared" si="3"/>
        <v>0.1</v>
      </c>
      <c r="K31" s="12">
        <v>0.1</v>
      </c>
      <c r="L31" s="12">
        <f t="shared" si="12"/>
        <v>0.02</v>
      </c>
      <c r="M31" s="12">
        <v>0</v>
      </c>
      <c r="N31" s="12">
        <v>0.1</v>
      </c>
      <c r="O31" s="12">
        <f t="shared" si="12"/>
        <v>0.08</v>
      </c>
      <c r="P31" s="2">
        <f t="shared" si="12"/>
        <v>0</v>
      </c>
      <c r="Q31" s="2">
        <f t="shared" si="12"/>
        <v>0</v>
      </c>
    </row>
    <row r="32" spans="1:17" ht="15" thickBot="1" x14ac:dyDescent="0.35">
      <c r="A32" s="28"/>
      <c r="B32" s="30"/>
      <c r="C32" s="8" t="s">
        <v>6</v>
      </c>
      <c r="D32" s="33" t="s">
        <v>75</v>
      </c>
      <c r="E32" s="34"/>
      <c r="F32" s="8">
        <v>23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/>
      <c r="Q32" s="2"/>
    </row>
    <row r="33" spans="1:18" ht="15" thickBot="1" x14ac:dyDescent="0.35">
      <c r="A33" s="28"/>
      <c r="B33" s="31"/>
      <c r="C33" s="8" t="s">
        <v>8</v>
      </c>
      <c r="D33" s="33" t="s">
        <v>76</v>
      </c>
      <c r="E33" s="34"/>
      <c r="F33" s="8">
        <v>24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9"/>
      <c r="Q33" s="2"/>
    </row>
    <row r="34" spans="1:18" ht="15" thickBot="1" x14ac:dyDescent="0.35">
      <c r="A34" s="28"/>
      <c r="B34" s="31"/>
      <c r="C34" s="8" t="s">
        <v>24</v>
      </c>
      <c r="D34" s="33" t="s">
        <v>77</v>
      </c>
      <c r="E34" s="34"/>
      <c r="F34" s="8">
        <v>25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9"/>
      <c r="Q34" s="2"/>
    </row>
    <row r="35" spans="1:18" ht="15" thickBot="1" x14ac:dyDescent="0.35">
      <c r="A35" s="28"/>
      <c r="B35" s="31"/>
      <c r="C35" s="8" t="s">
        <v>25</v>
      </c>
      <c r="D35" s="33" t="s">
        <v>78</v>
      </c>
      <c r="E35" s="34"/>
      <c r="F35" s="8">
        <v>26</v>
      </c>
      <c r="G35" s="8">
        <v>0.1</v>
      </c>
      <c r="H35" s="8">
        <v>0</v>
      </c>
      <c r="I35" s="8">
        <v>0</v>
      </c>
      <c r="J35" s="8">
        <v>0</v>
      </c>
      <c r="K35" s="8">
        <v>0</v>
      </c>
      <c r="L35" s="8">
        <v>0.02</v>
      </c>
      <c r="M35" s="8">
        <v>0.03</v>
      </c>
      <c r="N35" s="8">
        <v>0.03</v>
      </c>
      <c r="O35" s="8">
        <f>K35+L35+M35+N35</f>
        <v>0.08</v>
      </c>
      <c r="P35" s="9"/>
      <c r="Q35" s="2"/>
    </row>
    <row r="36" spans="1:18" ht="15" thickBot="1" x14ac:dyDescent="0.35">
      <c r="A36" s="28"/>
      <c r="B36" s="32"/>
      <c r="C36" s="8" t="s">
        <v>26</v>
      </c>
      <c r="D36" s="33" t="s">
        <v>79</v>
      </c>
      <c r="E36" s="34"/>
      <c r="F36" s="8">
        <v>27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9"/>
      <c r="Q36" s="2"/>
    </row>
    <row r="37" spans="1:18" ht="15" thickBot="1" x14ac:dyDescent="0.35">
      <c r="A37" s="29"/>
      <c r="B37" s="1">
        <v>3</v>
      </c>
      <c r="C37" s="8"/>
      <c r="D37" s="33" t="s">
        <v>10</v>
      </c>
      <c r="E37" s="34"/>
      <c r="F37" s="8">
        <v>28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9"/>
      <c r="Q37" s="2"/>
    </row>
    <row r="38" spans="1:18" ht="15" thickBot="1" x14ac:dyDescent="0.35">
      <c r="A38" s="2" t="s">
        <v>11</v>
      </c>
      <c r="B38" s="48" t="s">
        <v>239</v>
      </c>
      <c r="C38" s="49"/>
      <c r="D38" s="49"/>
      <c r="E38" s="50"/>
      <c r="F38" s="1">
        <v>29</v>
      </c>
      <c r="G38" s="8">
        <v>657.21</v>
      </c>
      <c r="H38" s="1">
        <f t="shared" ref="H38:Q38" si="13">H39+H145+H154</f>
        <v>0</v>
      </c>
      <c r="I38" s="1">
        <f>G38</f>
        <v>657.21</v>
      </c>
      <c r="J38" s="10">
        <f t="shared" si="3"/>
        <v>1</v>
      </c>
      <c r="K38" s="1">
        <v>164.3</v>
      </c>
      <c r="L38" s="1">
        <v>164.3</v>
      </c>
      <c r="M38" s="1">
        <v>164.31</v>
      </c>
      <c r="N38" s="1">
        <v>164.3</v>
      </c>
      <c r="O38" s="1">
        <v>657.21</v>
      </c>
      <c r="P38" s="2">
        <f t="shared" si="13"/>
        <v>0</v>
      </c>
      <c r="Q38" s="2">
        <f t="shared" si="13"/>
        <v>0</v>
      </c>
    </row>
    <row r="39" spans="1:18" ht="15" thickBot="1" x14ac:dyDescent="0.35">
      <c r="A39" s="27"/>
      <c r="B39" s="1">
        <v>1</v>
      </c>
      <c r="C39" s="51" t="s">
        <v>249</v>
      </c>
      <c r="D39" s="52"/>
      <c r="E39" s="53"/>
      <c r="F39" s="11">
        <v>30</v>
      </c>
      <c r="G39" s="11">
        <f>G40+G88+G95+G122</f>
        <v>605.34</v>
      </c>
      <c r="H39" s="11">
        <f t="shared" ref="H39:Q39" si="14">H40+H88+H95+H129</f>
        <v>0</v>
      </c>
      <c r="I39" s="11">
        <f>G39</f>
        <v>605.34</v>
      </c>
      <c r="J39" s="10">
        <f t="shared" si="3"/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9">
        <f t="shared" si="14"/>
        <v>0</v>
      </c>
      <c r="Q39" s="9">
        <f t="shared" si="14"/>
        <v>0</v>
      </c>
    </row>
    <row r="40" spans="1:18" ht="15" thickBot="1" x14ac:dyDescent="0.35">
      <c r="A40" s="28"/>
      <c r="B40" s="30"/>
      <c r="C40" s="54" t="s">
        <v>80</v>
      </c>
      <c r="D40" s="55"/>
      <c r="E40" s="56"/>
      <c r="F40" s="12">
        <v>31</v>
      </c>
      <c r="G40" s="12">
        <f>G41+G49+G55</f>
        <v>250.02</v>
      </c>
      <c r="H40" s="12">
        <f t="shared" ref="H40:Q40" si="15">H41+H49+H55</f>
        <v>0</v>
      </c>
      <c r="I40" s="12">
        <f>G40</f>
        <v>250.02</v>
      </c>
      <c r="J40" s="16">
        <f t="shared" si="3"/>
        <v>1</v>
      </c>
      <c r="K40" s="12">
        <f>K41+K49+K55</f>
        <v>85.16</v>
      </c>
      <c r="L40" s="12">
        <f t="shared" ref="L40:N40" si="16">L41+L49+L55</f>
        <v>112.75</v>
      </c>
      <c r="M40" s="12">
        <f t="shared" si="16"/>
        <v>168.89999999999998</v>
      </c>
      <c r="N40" s="12">
        <f t="shared" si="16"/>
        <v>102.84</v>
      </c>
      <c r="O40" s="12">
        <f>K40+L40+M40+N40</f>
        <v>469.65</v>
      </c>
      <c r="P40" s="9">
        <f t="shared" si="15"/>
        <v>0</v>
      </c>
      <c r="Q40" s="9">
        <f t="shared" si="15"/>
        <v>0</v>
      </c>
    </row>
    <row r="41" spans="1:18" ht="15" thickBot="1" x14ac:dyDescent="0.35">
      <c r="A41" s="28"/>
      <c r="B41" s="31"/>
      <c r="C41" s="13" t="s">
        <v>81</v>
      </c>
      <c r="D41" s="57" t="s">
        <v>82</v>
      </c>
      <c r="E41" s="58"/>
      <c r="F41" s="13">
        <v>32</v>
      </c>
      <c r="G41" s="13">
        <f>G42+G43+G46+G47+G48</f>
        <v>182.87</v>
      </c>
      <c r="H41" s="13">
        <f t="shared" ref="H41:Q41" si="17">H42+H43+H46+H47+H48</f>
        <v>0</v>
      </c>
      <c r="I41" s="13">
        <f>G41</f>
        <v>182.87</v>
      </c>
      <c r="J41" s="18">
        <f t="shared" si="3"/>
        <v>1</v>
      </c>
      <c r="K41" s="13">
        <f>K42+K43+K46+K47+K48</f>
        <v>46.65</v>
      </c>
      <c r="L41" s="13">
        <f>L42+L43+L46+L47+L48</f>
        <v>36.85</v>
      </c>
      <c r="M41" s="13">
        <f>M42+M43+M46+M47+M48</f>
        <v>91.5</v>
      </c>
      <c r="N41" s="13">
        <f>N42+N43+N46+N47+N48</f>
        <v>75</v>
      </c>
      <c r="O41" s="13">
        <f>K41+L41+M41+N41</f>
        <v>250</v>
      </c>
      <c r="P41" s="9">
        <f t="shared" si="17"/>
        <v>0</v>
      </c>
      <c r="Q41" s="9">
        <f t="shared" si="17"/>
        <v>0</v>
      </c>
      <c r="R41" s="7"/>
    </row>
    <row r="42" spans="1:18" ht="15" thickBot="1" x14ac:dyDescent="0.35">
      <c r="A42" s="28"/>
      <c r="B42" s="31"/>
      <c r="C42" s="8" t="s">
        <v>6</v>
      </c>
      <c r="D42" s="33" t="s">
        <v>83</v>
      </c>
      <c r="E42" s="34"/>
      <c r="F42" s="8">
        <v>33</v>
      </c>
      <c r="G42" s="8">
        <v>0</v>
      </c>
      <c r="H42" s="8">
        <v>0</v>
      </c>
      <c r="I42" s="8">
        <v>0</v>
      </c>
      <c r="J42" s="8">
        <v>0</v>
      </c>
      <c r="K42" s="20">
        <v>0</v>
      </c>
      <c r="L42" s="8">
        <v>3</v>
      </c>
      <c r="M42" s="8">
        <v>12</v>
      </c>
      <c r="N42" s="8">
        <v>1</v>
      </c>
      <c r="O42" s="8">
        <f>N42+M42+L42+L41</f>
        <v>52.85</v>
      </c>
      <c r="P42" s="9"/>
      <c r="Q42" s="9"/>
    </row>
    <row r="43" spans="1:18" ht="15" thickBot="1" x14ac:dyDescent="0.35">
      <c r="A43" s="28"/>
      <c r="B43" s="31"/>
      <c r="C43" s="8" t="s">
        <v>8</v>
      </c>
      <c r="D43" s="33" t="s">
        <v>84</v>
      </c>
      <c r="E43" s="34"/>
      <c r="F43" s="8">
        <v>34</v>
      </c>
      <c r="G43" s="8">
        <f>G44+G45</f>
        <v>13.719999999999999</v>
      </c>
      <c r="H43" s="8">
        <v>0</v>
      </c>
      <c r="I43" s="8">
        <f>G43</f>
        <v>13.719999999999999</v>
      </c>
      <c r="J43" s="15">
        <f t="shared" si="3"/>
        <v>1</v>
      </c>
      <c r="K43" s="8">
        <f>K44+K45</f>
        <v>12</v>
      </c>
      <c r="L43" s="8">
        <f>L44+L45</f>
        <v>12.85</v>
      </c>
      <c r="M43" s="8">
        <f>M44+M45</f>
        <v>12.5</v>
      </c>
      <c r="N43" s="8">
        <f>N44+N45</f>
        <v>13</v>
      </c>
      <c r="O43" s="8">
        <f>O44+O45</f>
        <v>50.35</v>
      </c>
      <c r="P43" s="9"/>
      <c r="Q43" s="9"/>
    </row>
    <row r="44" spans="1:18" ht="15" thickBot="1" x14ac:dyDescent="0.35">
      <c r="A44" s="28"/>
      <c r="B44" s="31"/>
      <c r="C44" s="8"/>
      <c r="D44" s="9" t="s">
        <v>85</v>
      </c>
      <c r="E44" s="9" t="s">
        <v>86</v>
      </c>
      <c r="F44" s="8">
        <v>35</v>
      </c>
      <c r="G44" s="8">
        <v>7.84</v>
      </c>
      <c r="H44" s="8">
        <v>0</v>
      </c>
      <c r="I44" s="8">
        <f t="shared" ref="I44:J48" si="18">G44</f>
        <v>7.84</v>
      </c>
      <c r="J44" s="15">
        <f t="shared" si="3"/>
        <v>1</v>
      </c>
      <c r="K44" s="8">
        <v>12</v>
      </c>
      <c r="L44" s="8">
        <v>12</v>
      </c>
      <c r="M44" s="8">
        <v>10</v>
      </c>
      <c r="N44" s="8">
        <v>10</v>
      </c>
      <c r="O44" s="8">
        <f>N44+M44+L44+K44</f>
        <v>44</v>
      </c>
      <c r="P44" s="9"/>
      <c r="Q44" s="9"/>
    </row>
    <row r="45" spans="1:18" ht="15" thickBot="1" x14ac:dyDescent="0.35">
      <c r="A45" s="28"/>
      <c r="B45" s="31"/>
      <c r="C45" s="8"/>
      <c r="D45" s="9" t="s">
        <v>87</v>
      </c>
      <c r="E45" s="9" t="s">
        <v>88</v>
      </c>
      <c r="F45" s="8">
        <v>36</v>
      </c>
      <c r="G45" s="8">
        <v>5.88</v>
      </c>
      <c r="H45" s="8">
        <v>0</v>
      </c>
      <c r="I45" s="8">
        <f t="shared" si="18"/>
        <v>5.88</v>
      </c>
      <c r="J45" s="15">
        <f t="shared" si="3"/>
        <v>1</v>
      </c>
      <c r="K45" s="8">
        <v>0</v>
      </c>
      <c r="L45" s="8">
        <v>0.85</v>
      </c>
      <c r="M45" s="8">
        <v>2.5</v>
      </c>
      <c r="N45" s="8">
        <v>3</v>
      </c>
      <c r="O45" s="8">
        <f>N45+M45+L45</f>
        <v>6.35</v>
      </c>
      <c r="P45" s="9"/>
      <c r="Q45" s="9"/>
    </row>
    <row r="46" spans="1:18" ht="15" thickBot="1" x14ac:dyDescent="0.35">
      <c r="A46" s="28"/>
      <c r="B46" s="31"/>
      <c r="C46" s="8" t="s">
        <v>24</v>
      </c>
      <c r="D46" s="33" t="s">
        <v>89</v>
      </c>
      <c r="E46" s="34"/>
      <c r="F46" s="8">
        <v>37</v>
      </c>
      <c r="G46" s="8">
        <v>2</v>
      </c>
      <c r="H46" s="8">
        <v>0</v>
      </c>
      <c r="I46" s="8">
        <f t="shared" si="18"/>
        <v>2</v>
      </c>
      <c r="J46" s="15">
        <f t="shared" si="3"/>
        <v>1</v>
      </c>
      <c r="K46" s="8">
        <v>4</v>
      </c>
      <c r="L46" s="8">
        <v>1</v>
      </c>
      <c r="M46" s="8">
        <v>2</v>
      </c>
      <c r="N46" s="8">
        <v>1</v>
      </c>
      <c r="O46" s="8">
        <f>N46+M46+L46+K46</f>
        <v>8</v>
      </c>
      <c r="P46" s="9"/>
      <c r="Q46" s="9"/>
    </row>
    <row r="47" spans="1:18" ht="15" thickBot="1" x14ac:dyDescent="0.35">
      <c r="A47" s="28"/>
      <c r="B47" s="31"/>
      <c r="C47" s="8" t="s">
        <v>25</v>
      </c>
      <c r="D47" s="33" t="s">
        <v>90</v>
      </c>
      <c r="E47" s="34"/>
      <c r="F47" s="8">
        <v>38</v>
      </c>
      <c r="G47" s="8">
        <v>167.15</v>
      </c>
      <c r="H47" s="8">
        <v>0</v>
      </c>
      <c r="I47" s="8">
        <f t="shared" si="18"/>
        <v>167.15</v>
      </c>
      <c r="J47" s="15">
        <f t="shared" si="3"/>
        <v>1</v>
      </c>
      <c r="K47" s="8">
        <v>30.65</v>
      </c>
      <c r="L47" s="8">
        <v>20</v>
      </c>
      <c r="M47" s="8">
        <v>65</v>
      </c>
      <c r="N47" s="8">
        <v>60</v>
      </c>
      <c r="O47" s="8">
        <f>N47+M47+L47+K47</f>
        <v>175.65</v>
      </c>
      <c r="P47" s="9"/>
      <c r="Q47" s="9"/>
    </row>
    <row r="48" spans="1:18" ht="15" thickBot="1" x14ac:dyDescent="0.35">
      <c r="A48" s="28"/>
      <c r="B48" s="31"/>
      <c r="C48" s="8" t="s">
        <v>26</v>
      </c>
      <c r="D48" s="33" t="s">
        <v>91</v>
      </c>
      <c r="E48" s="34"/>
      <c r="F48" s="8">
        <v>39</v>
      </c>
      <c r="G48" s="8">
        <v>0</v>
      </c>
      <c r="H48" s="8">
        <v>0</v>
      </c>
      <c r="I48" s="8">
        <f t="shared" si="18"/>
        <v>0</v>
      </c>
      <c r="J48" s="15">
        <f>I48</f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9"/>
      <c r="Q48" s="9"/>
    </row>
    <row r="49" spans="1:17" ht="15" thickBot="1" x14ac:dyDescent="0.35">
      <c r="A49" s="28"/>
      <c r="B49" s="31"/>
      <c r="C49" s="13" t="s">
        <v>92</v>
      </c>
      <c r="D49" s="57" t="s">
        <v>93</v>
      </c>
      <c r="E49" s="58"/>
      <c r="F49" s="13">
        <v>40</v>
      </c>
      <c r="G49" s="13">
        <f>G50+G51+G52+G53+G54</f>
        <v>2.4</v>
      </c>
      <c r="H49" s="13">
        <f t="shared" ref="H49:Q49" si="19">H50+H51+H54</f>
        <v>0</v>
      </c>
      <c r="I49" s="13">
        <v>0</v>
      </c>
      <c r="J49" s="18">
        <f>I49</f>
        <v>0</v>
      </c>
      <c r="K49" s="13">
        <f>K50+K51+K52+K53+K54</f>
        <v>5.3</v>
      </c>
      <c r="L49" s="13">
        <f t="shared" ref="L49:O49" si="20">L50+L51+L52+L53+L54</f>
        <v>6.3</v>
      </c>
      <c r="M49" s="13">
        <f t="shared" si="20"/>
        <v>7.3</v>
      </c>
      <c r="N49" s="13">
        <f t="shared" si="20"/>
        <v>2.2999999999999998</v>
      </c>
      <c r="O49" s="13">
        <f t="shared" si="20"/>
        <v>21.2</v>
      </c>
      <c r="P49" s="9">
        <f t="shared" si="19"/>
        <v>0</v>
      </c>
      <c r="Q49" s="9">
        <f t="shared" si="19"/>
        <v>0</v>
      </c>
    </row>
    <row r="50" spans="1:17" ht="15" thickBot="1" x14ac:dyDescent="0.35">
      <c r="A50" s="28"/>
      <c r="B50" s="31"/>
      <c r="C50" s="8" t="s">
        <v>6</v>
      </c>
      <c r="D50" s="33" t="s">
        <v>94</v>
      </c>
      <c r="E50" s="34"/>
      <c r="F50" s="8">
        <v>41</v>
      </c>
      <c r="G50" s="8">
        <v>0</v>
      </c>
      <c r="H50" s="8">
        <v>0</v>
      </c>
      <c r="I50" s="8">
        <v>0</v>
      </c>
      <c r="J50" s="8">
        <v>0</v>
      </c>
      <c r="K50" s="8">
        <v>5</v>
      </c>
      <c r="L50" s="8">
        <v>6</v>
      </c>
      <c r="M50" s="8">
        <v>7</v>
      </c>
      <c r="N50" s="8">
        <v>2</v>
      </c>
      <c r="O50" s="8">
        <v>20</v>
      </c>
      <c r="P50" s="9"/>
      <c r="Q50" s="9"/>
    </row>
    <row r="51" spans="1:17" ht="15" thickBot="1" x14ac:dyDescent="0.35">
      <c r="A51" s="28"/>
      <c r="B51" s="31"/>
      <c r="C51" s="8" t="s">
        <v>8</v>
      </c>
      <c r="D51" s="33" t="s">
        <v>248</v>
      </c>
      <c r="E51" s="34"/>
      <c r="F51" s="8">
        <v>42</v>
      </c>
      <c r="G51" s="8">
        <v>2.4</v>
      </c>
      <c r="H51" s="8">
        <f t="shared" ref="H51:Q51" si="21">H52+H53</f>
        <v>0</v>
      </c>
      <c r="I51" s="8">
        <v>0</v>
      </c>
      <c r="J51" s="8">
        <v>0</v>
      </c>
      <c r="K51" s="8">
        <v>0.3</v>
      </c>
      <c r="L51" s="8">
        <v>0.3</v>
      </c>
      <c r="M51" s="8">
        <v>0.3</v>
      </c>
      <c r="N51" s="8">
        <v>0.3</v>
      </c>
      <c r="O51" s="8">
        <f>N51+M51+L51+K51</f>
        <v>1.2</v>
      </c>
      <c r="P51" s="9">
        <f t="shared" si="21"/>
        <v>0</v>
      </c>
      <c r="Q51" s="9">
        <f t="shared" si="21"/>
        <v>0</v>
      </c>
    </row>
    <row r="52" spans="1:17" ht="15" thickBot="1" x14ac:dyDescent="0.35">
      <c r="A52" s="28"/>
      <c r="B52" s="31"/>
      <c r="C52" s="8"/>
      <c r="D52" s="9" t="s">
        <v>85</v>
      </c>
      <c r="E52" s="9" t="s">
        <v>197</v>
      </c>
      <c r="F52" s="8">
        <v>43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9"/>
      <c r="Q52" s="9"/>
    </row>
    <row r="53" spans="1:17" ht="15" thickBot="1" x14ac:dyDescent="0.35">
      <c r="A53" s="28"/>
      <c r="B53" s="31"/>
      <c r="C53" s="8"/>
      <c r="D53" s="9" t="s">
        <v>87</v>
      </c>
      <c r="E53" s="9" t="s">
        <v>198</v>
      </c>
      <c r="F53" s="8">
        <v>44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9"/>
      <c r="Q53" s="9"/>
    </row>
    <row r="54" spans="1:17" ht="15" thickBot="1" x14ac:dyDescent="0.35">
      <c r="A54" s="28"/>
      <c r="B54" s="31"/>
      <c r="C54" s="8" t="s">
        <v>24</v>
      </c>
      <c r="D54" s="33" t="s">
        <v>95</v>
      </c>
      <c r="E54" s="34"/>
      <c r="F54" s="8">
        <v>45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9"/>
      <c r="Q54" s="9"/>
    </row>
    <row r="55" spans="1:17" ht="15" thickBot="1" x14ac:dyDescent="0.35">
      <c r="A55" s="28"/>
      <c r="B55" s="31"/>
      <c r="C55" s="13" t="s">
        <v>96</v>
      </c>
      <c r="D55" s="57" t="s">
        <v>97</v>
      </c>
      <c r="E55" s="58"/>
      <c r="F55" s="13">
        <v>46</v>
      </c>
      <c r="G55" s="13">
        <f>G56+G57+G59+G66+G71+G72+G76+G77+G78+G87</f>
        <v>64.75</v>
      </c>
      <c r="H55" s="13">
        <f t="shared" ref="H55:Q55" si="22">H56+H57+H59+H66+H71+H72+H76+H77+H78+H87</f>
        <v>0</v>
      </c>
      <c r="I55" s="13">
        <f>G55</f>
        <v>64.75</v>
      </c>
      <c r="J55" s="18">
        <f>I55</f>
        <v>64.75</v>
      </c>
      <c r="K55" s="13">
        <v>33.21</v>
      </c>
      <c r="L55" s="13">
        <v>69.599999999999994</v>
      </c>
      <c r="M55" s="13">
        <v>70.099999999999994</v>
      </c>
      <c r="N55" s="13">
        <v>25.54</v>
      </c>
      <c r="O55" s="13">
        <v>198.45</v>
      </c>
      <c r="P55" s="9">
        <f t="shared" si="22"/>
        <v>0</v>
      </c>
      <c r="Q55" s="9">
        <f t="shared" si="22"/>
        <v>0</v>
      </c>
    </row>
    <row r="56" spans="1:17" ht="15" thickBot="1" x14ac:dyDescent="0.35">
      <c r="A56" s="28"/>
      <c r="B56" s="31"/>
      <c r="C56" s="8" t="s">
        <v>6</v>
      </c>
      <c r="D56" s="33" t="s">
        <v>98</v>
      </c>
      <c r="E56" s="34"/>
      <c r="F56" s="8">
        <v>47</v>
      </c>
      <c r="G56" s="8">
        <v>60.29</v>
      </c>
      <c r="H56" s="8">
        <v>0</v>
      </c>
      <c r="I56" s="8">
        <f>G56</f>
        <v>60.29</v>
      </c>
      <c r="J56" s="15">
        <f t="shared" si="3"/>
        <v>1</v>
      </c>
      <c r="K56" s="8">
        <v>9</v>
      </c>
      <c r="L56" s="8">
        <v>8</v>
      </c>
      <c r="M56" s="8">
        <v>8</v>
      </c>
      <c r="N56" s="8">
        <v>9</v>
      </c>
      <c r="O56" s="8">
        <f>N56+M56+L56+K56</f>
        <v>34</v>
      </c>
      <c r="P56" s="9"/>
      <c r="Q56" s="9"/>
    </row>
    <row r="57" spans="1:17" ht="15" thickBot="1" x14ac:dyDescent="0.35">
      <c r="A57" s="28"/>
      <c r="B57" s="31"/>
      <c r="C57" s="1" t="s">
        <v>8</v>
      </c>
      <c r="D57" s="23" t="s">
        <v>99</v>
      </c>
      <c r="E57" s="24"/>
      <c r="F57" s="1">
        <v>48</v>
      </c>
      <c r="G57" s="8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8">
        <f t="shared" ref="O57:O62" si="23">N57+M57+L57+K57</f>
        <v>0</v>
      </c>
      <c r="P57" s="2"/>
      <c r="Q57" s="2"/>
    </row>
    <row r="58" spans="1:17" ht="15" thickBot="1" x14ac:dyDescent="0.35">
      <c r="A58" s="28"/>
      <c r="B58" s="31"/>
      <c r="C58" s="1"/>
      <c r="D58" s="2" t="s">
        <v>85</v>
      </c>
      <c r="E58" s="2" t="s">
        <v>100</v>
      </c>
      <c r="F58" s="1">
        <v>49</v>
      </c>
      <c r="G58" s="8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8">
        <f t="shared" si="23"/>
        <v>0</v>
      </c>
      <c r="P58" s="2"/>
      <c r="Q58" s="2"/>
    </row>
    <row r="59" spans="1:17" ht="15" thickBot="1" x14ac:dyDescent="0.35">
      <c r="A59" s="28"/>
      <c r="B59" s="31"/>
      <c r="C59" s="1" t="s">
        <v>24</v>
      </c>
      <c r="D59" s="23" t="s">
        <v>101</v>
      </c>
      <c r="E59" s="24"/>
      <c r="F59" s="1">
        <v>50</v>
      </c>
      <c r="G59" s="8">
        <f>G60+G62</f>
        <v>0</v>
      </c>
      <c r="H59" s="1">
        <f t="shared" ref="H59:Q60" si="24">H60+H62</f>
        <v>0</v>
      </c>
      <c r="I59" s="1">
        <f t="shared" si="24"/>
        <v>0</v>
      </c>
      <c r="J59" s="1">
        <f t="shared" ref="J59" si="25">J60+J62</f>
        <v>0</v>
      </c>
      <c r="K59" s="1">
        <v>0</v>
      </c>
      <c r="L59" s="1">
        <f t="shared" si="24"/>
        <v>0</v>
      </c>
      <c r="M59" s="1">
        <f t="shared" si="24"/>
        <v>0</v>
      </c>
      <c r="N59" s="1">
        <f t="shared" si="24"/>
        <v>0</v>
      </c>
      <c r="O59" s="8">
        <f t="shared" si="23"/>
        <v>0</v>
      </c>
      <c r="P59" s="2">
        <f t="shared" si="24"/>
        <v>0</v>
      </c>
      <c r="Q59" s="2">
        <f t="shared" si="24"/>
        <v>0</v>
      </c>
    </row>
    <row r="60" spans="1:17" ht="15" thickBot="1" x14ac:dyDescent="0.35">
      <c r="A60" s="28"/>
      <c r="B60" s="31"/>
      <c r="C60" s="30"/>
      <c r="D60" s="2" t="s">
        <v>102</v>
      </c>
      <c r="E60" s="2" t="s">
        <v>103</v>
      </c>
      <c r="F60" s="1">
        <v>51</v>
      </c>
      <c r="G60" s="8">
        <v>0</v>
      </c>
      <c r="H60" s="1">
        <v>0</v>
      </c>
      <c r="I60" s="1">
        <f t="shared" si="24"/>
        <v>0</v>
      </c>
      <c r="J60" s="1">
        <f t="shared" ref="J60" si="26">J61+J63</f>
        <v>0</v>
      </c>
      <c r="K60" s="1">
        <v>0</v>
      </c>
      <c r="L60" s="1">
        <v>0</v>
      </c>
      <c r="M60" s="1">
        <v>0</v>
      </c>
      <c r="N60" s="1">
        <v>0</v>
      </c>
      <c r="O60" s="8">
        <f t="shared" si="23"/>
        <v>0</v>
      </c>
      <c r="P60" s="2"/>
      <c r="Q60" s="2"/>
    </row>
    <row r="61" spans="1:17" ht="15" thickBot="1" x14ac:dyDescent="0.35">
      <c r="A61" s="28"/>
      <c r="B61" s="31"/>
      <c r="C61" s="31"/>
      <c r="D61" s="2"/>
      <c r="E61" s="2" t="s">
        <v>199</v>
      </c>
      <c r="F61" s="1" t="s">
        <v>200</v>
      </c>
      <c r="G61" s="8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8">
        <f t="shared" si="23"/>
        <v>0</v>
      </c>
      <c r="P61" s="2"/>
      <c r="Q61" s="2"/>
    </row>
    <row r="62" spans="1:17" ht="15" thickBot="1" x14ac:dyDescent="0.35">
      <c r="A62" s="28"/>
      <c r="B62" s="31"/>
      <c r="C62" s="31"/>
      <c r="D62" s="2" t="s">
        <v>104</v>
      </c>
      <c r="E62" s="2" t="s">
        <v>105</v>
      </c>
      <c r="F62" s="1">
        <v>53</v>
      </c>
      <c r="G62" s="8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8">
        <f t="shared" si="23"/>
        <v>0</v>
      </c>
      <c r="P62" s="2"/>
      <c r="Q62" s="2"/>
    </row>
    <row r="63" spans="1:17" ht="15" thickBot="1" x14ac:dyDescent="0.35">
      <c r="A63" s="28"/>
      <c r="B63" s="31"/>
      <c r="C63" s="31"/>
      <c r="D63" s="27"/>
      <c r="E63" s="2" t="s">
        <v>201</v>
      </c>
      <c r="F63" s="1" t="s">
        <v>202</v>
      </c>
      <c r="G63" s="8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2"/>
      <c r="Q63" s="2"/>
    </row>
    <row r="64" spans="1:17" ht="29.4" thickBot="1" x14ac:dyDescent="0.35">
      <c r="A64" s="28"/>
      <c r="B64" s="31"/>
      <c r="C64" s="31"/>
      <c r="D64" s="28"/>
      <c r="E64" s="2" t="s">
        <v>203</v>
      </c>
      <c r="F64" s="1" t="s">
        <v>204</v>
      </c>
      <c r="G64" s="8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2"/>
      <c r="Q64" s="2"/>
    </row>
    <row r="65" spans="1:17" ht="15" thickBot="1" x14ac:dyDescent="0.35">
      <c r="A65" s="28"/>
      <c r="B65" s="31"/>
      <c r="C65" s="32"/>
      <c r="D65" s="29"/>
      <c r="E65" s="2" t="s">
        <v>205</v>
      </c>
      <c r="F65" s="1">
        <v>56</v>
      </c>
      <c r="G65" s="8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2"/>
      <c r="Q65" s="2"/>
    </row>
    <row r="66" spans="1:17" ht="15" thickBot="1" x14ac:dyDescent="0.35">
      <c r="A66" s="28"/>
      <c r="B66" s="31"/>
      <c r="C66" s="1" t="s">
        <v>25</v>
      </c>
      <c r="D66" s="23" t="s">
        <v>106</v>
      </c>
      <c r="E66" s="24"/>
      <c r="F66" s="1">
        <v>57</v>
      </c>
      <c r="G66" s="8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2"/>
      <c r="Q66" s="2"/>
    </row>
    <row r="67" spans="1:17" ht="15" thickBot="1" x14ac:dyDescent="0.35">
      <c r="A67" s="28"/>
      <c r="B67" s="31"/>
      <c r="C67" s="30"/>
      <c r="D67" s="2" t="s">
        <v>107</v>
      </c>
      <c r="E67" s="2" t="s">
        <v>108</v>
      </c>
      <c r="F67" s="1">
        <v>58</v>
      </c>
      <c r="G67" s="8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2"/>
      <c r="Q67" s="2"/>
    </row>
    <row r="68" spans="1:17" ht="15" thickBot="1" x14ac:dyDescent="0.35">
      <c r="A68" s="28"/>
      <c r="B68" s="31"/>
      <c r="C68" s="31"/>
      <c r="D68" s="2" t="s">
        <v>109</v>
      </c>
      <c r="E68" s="2" t="s">
        <v>110</v>
      </c>
      <c r="F68" s="1">
        <v>59</v>
      </c>
      <c r="G68" s="8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2"/>
      <c r="Q68" s="2"/>
    </row>
    <row r="69" spans="1:17" ht="15" thickBot="1" x14ac:dyDescent="0.35">
      <c r="A69" s="28"/>
      <c r="B69" s="31"/>
      <c r="C69" s="31"/>
      <c r="D69" s="2" t="s">
        <v>111</v>
      </c>
      <c r="E69" s="2" t="s">
        <v>206</v>
      </c>
      <c r="F69" s="1">
        <v>60</v>
      </c>
      <c r="G69" s="8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2"/>
      <c r="Q69" s="2"/>
    </row>
    <row r="70" spans="1:17" ht="15" thickBot="1" x14ac:dyDescent="0.35">
      <c r="A70" s="28"/>
      <c r="B70" s="31"/>
      <c r="C70" s="32"/>
      <c r="D70" s="2" t="s">
        <v>112</v>
      </c>
      <c r="E70" s="2" t="s">
        <v>113</v>
      </c>
      <c r="F70" s="1">
        <v>61</v>
      </c>
      <c r="G70" s="8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2"/>
      <c r="Q70" s="2"/>
    </row>
    <row r="71" spans="1:17" ht="15" thickBot="1" x14ac:dyDescent="0.35">
      <c r="A71" s="28"/>
      <c r="B71" s="31"/>
      <c r="C71" s="1" t="s">
        <v>26</v>
      </c>
      <c r="D71" s="23" t="s">
        <v>114</v>
      </c>
      <c r="E71" s="24"/>
      <c r="F71" s="1">
        <v>62</v>
      </c>
      <c r="G71" s="8">
        <v>2.9</v>
      </c>
      <c r="H71" s="1">
        <v>0</v>
      </c>
      <c r="I71" s="1">
        <v>0</v>
      </c>
      <c r="J71" s="1">
        <v>0</v>
      </c>
      <c r="K71" s="1">
        <v>1.5</v>
      </c>
      <c r="L71" s="1">
        <v>1</v>
      </c>
      <c r="M71" s="1">
        <v>1.5</v>
      </c>
      <c r="N71" s="1">
        <v>1</v>
      </c>
      <c r="O71" s="1">
        <f>N71+M71+L71+K71</f>
        <v>5</v>
      </c>
      <c r="P71" s="2"/>
      <c r="Q71" s="2"/>
    </row>
    <row r="72" spans="1:17" ht="15" thickBot="1" x14ac:dyDescent="0.35">
      <c r="A72" s="28"/>
      <c r="B72" s="31"/>
      <c r="C72" s="1" t="s">
        <v>63</v>
      </c>
      <c r="D72" s="23" t="s">
        <v>115</v>
      </c>
      <c r="E72" s="24"/>
      <c r="F72" s="1">
        <v>63</v>
      </c>
      <c r="G72" s="8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2"/>
      <c r="Q72" s="2"/>
    </row>
    <row r="73" spans="1:17" ht="15" thickBot="1" x14ac:dyDescent="0.35">
      <c r="A73" s="28"/>
      <c r="B73" s="31"/>
      <c r="C73" s="30"/>
      <c r="D73" s="23" t="s">
        <v>207</v>
      </c>
      <c r="E73" s="24"/>
      <c r="F73" s="1" t="s">
        <v>208</v>
      </c>
      <c r="G73" s="8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f t="shared" ref="M73:Q73" si="27">M74+M75</f>
        <v>0</v>
      </c>
      <c r="N73" s="1">
        <f t="shared" si="27"/>
        <v>0</v>
      </c>
      <c r="O73" s="1">
        <f t="shared" si="27"/>
        <v>0</v>
      </c>
      <c r="P73" s="2">
        <f t="shared" si="27"/>
        <v>0</v>
      </c>
      <c r="Q73" s="2">
        <f t="shared" si="27"/>
        <v>0</v>
      </c>
    </row>
    <row r="74" spans="1:17" ht="15" thickBot="1" x14ac:dyDescent="0.35">
      <c r="A74" s="28"/>
      <c r="B74" s="31"/>
      <c r="C74" s="31"/>
      <c r="D74" s="23" t="s">
        <v>116</v>
      </c>
      <c r="E74" s="24"/>
      <c r="F74" s="1">
        <v>65</v>
      </c>
      <c r="G74" s="8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2"/>
      <c r="Q74" s="2"/>
    </row>
    <row r="75" spans="1:17" ht="15" thickBot="1" x14ac:dyDescent="0.35">
      <c r="A75" s="28"/>
      <c r="B75" s="31"/>
      <c r="C75" s="32"/>
      <c r="D75" s="23" t="s">
        <v>117</v>
      </c>
      <c r="E75" s="24"/>
      <c r="F75" s="1">
        <v>66</v>
      </c>
      <c r="G75" s="8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2"/>
      <c r="Q75" s="2"/>
    </row>
    <row r="76" spans="1:17" ht="15" thickBot="1" x14ac:dyDescent="0.35">
      <c r="A76" s="28"/>
      <c r="B76" s="31"/>
      <c r="C76" s="1" t="s">
        <v>118</v>
      </c>
      <c r="D76" s="23" t="s">
        <v>119</v>
      </c>
      <c r="E76" s="24"/>
      <c r="F76" s="1">
        <v>67</v>
      </c>
      <c r="G76" s="8">
        <v>0.5</v>
      </c>
      <c r="H76" s="1">
        <v>0</v>
      </c>
      <c r="I76" s="1">
        <v>0</v>
      </c>
      <c r="J76" s="1">
        <v>0</v>
      </c>
      <c r="K76" s="1">
        <v>0.24</v>
      </c>
      <c r="L76" s="1">
        <v>0.3</v>
      </c>
      <c r="M76" s="1">
        <v>0.3</v>
      </c>
      <c r="N76" s="1">
        <v>0.2</v>
      </c>
      <c r="O76" s="1">
        <f>N76+M76+L76+K76</f>
        <v>1.04</v>
      </c>
      <c r="P76" s="2"/>
      <c r="Q76" s="2"/>
    </row>
    <row r="77" spans="1:17" ht="15" thickBot="1" x14ac:dyDescent="0.35">
      <c r="A77" s="28"/>
      <c r="B77" s="31"/>
      <c r="C77" s="1" t="s">
        <v>120</v>
      </c>
      <c r="D77" s="23" t="s">
        <v>121</v>
      </c>
      <c r="E77" s="24"/>
      <c r="F77" s="1">
        <v>68</v>
      </c>
      <c r="G77" s="8">
        <v>1.06</v>
      </c>
      <c r="H77" s="1">
        <v>0</v>
      </c>
      <c r="I77" s="1">
        <v>0</v>
      </c>
      <c r="J77" s="1">
        <v>0</v>
      </c>
      <c r="K77" s="1">
        <v>0.2</v>
      </c>
      <c r="L77" s="1">
        <v>0.3</v>
      </c>
      <c r="M77" s="1">
        <v>0.3</v>
      </c>
      <c r="N77" s="1">
        <v>0.3</v>
      </c>
      <c r="O77" s="1">
        <f>N77+M77+L77+K77</f>
        <v>1.0999999999999999</v>
      </c>
      <c r="P77" s="2"/>
      <c r="Q77" s="2"/>
    </row>
    <row r="78" spans="1:17" ht="15" thickBot="1" x14ac:dyDescent="0.35">
      <c r="A78" s="28"/>
      <c r="B78" s="31"/>
      <c r="C78" s="1" t="s">
        <v>122</v>
      </c>
      <c r="D78" s="23" t="s">
        <v>123</v>
      </c>
      <c r="E78" s="24"/>
      <c r="F78" s="1">
        <v>69</v>
      </c>
      <c r="G78" s="8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2"/>
      <c r="Q78" s="2"/>
    </row>
    <row r="79" spans="1:17" ht="15" thickBot="1" x14ac:dyDescent="0.35">
      <c r="A79" s="28"/>
      <c r="B79" s="31"/>
      <c r="C79" s="30"/>
      <c r="D79" s="2" t="s">
        <v>124</v>
      </c>
      <c r="E79" s="2" t="s">
        <v>125</v>
      </c>
      <c r="F79" s="1">
        <v>70</v>
      </c>
      <c r="G79" s="8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2"/>
      <c r="Q79" s="2"/>
    </row>
    <row r="80" spans="1:17" ht="15" thickBot="1" x14ac:dyDescent="0.35">
      <c r="A80" s="28"/>
      <c r="B80" s="31"/>
      <c r="C80" s="31"/>
      <c r="D80" s="2" t="s">
        <v>126</v>
      </c>
      <c r="E80" s="2" t="s">
        <v>127</v>
      </c>
      <c r="F80" s="1">
        <v>71</v>
      </c>
      <c r="G80" s="8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2"/>
      <c r="Q80" s="2"/>
    </row>
    <row r="81" spans="1:17" ht="15" thickBot="1" x14ac:dyDescent="0.35">
      <c r="A81" s="28"/>
      <c r="B81" s="31"/>
      <c r="C81" s="32"/>
      <c r="D81" s="2" t="s">
        <v>128</v>
      </c>
      <c r="E81" s="2" t="s">
        <v>129</v>
      </c>
      <c r="F81" s="1">
        <v>72</v>
      </c>
      <c r="G81" s="8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2"/>
      <c r="Q81" s="2"/>
    </row>
    <row r="82" spans="1:17" ht="15" thickBot="1" x14ac:dyDescent="0.35">
      <c r="A82" s="28"/>
      <c r="B82" s="31"/>
      <c r="C82" s="30"/>
      <c r="D82" s="2" t="s">
        <v>130</v>
      </c>
      <c r="E82" s="2" t="s">
        <v>131</v>
      </c>
      <c r="F82" s="1">
        <v>73</v>
      </c>
      <c r="G82" s="8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2"/>
      <c r="Q82" s="2"/>
    </row>
    <row r="83" spans="1:17" ht="15" thickBot="1" x14ac:dyDescent="0.35">
      <c r="A83" s="28"/>
      <c r="B83" s="31"/>
      <c r="C83" s="31"/>
      <c r="D83" s="2"/>
      <c r="E83" s="2" t="s">
        <v>209</v>
      </c>
      <c r="F83" s="1">
        <v>74</v>
      </c>
      <c r="G83" s="8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2"/>
      <c r="Q83" s="2"/>
    </row>
    <row r="84" spans="1:17" ht="15" thickBot="1" x14ac:dyDescent="0.35">
      <c r="A84" s="28"/>
      <c r="B84" s="31"/>
      <c r="C84" s="31"/>
      <c r="D84" s="2" t="s">
        <v>132</v>
      </c>
      <c r="E84" s="2" t="s">
        <v>133</v>
      </c>
      <c r="F84" s="1">
        <v>75</v>
      </c>
      <c r="G84" s="8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2"/>
      <c r="Q84" s="2"/>
    </row>
    <row r="85" spans="1:17" ht="29.4" thickBot="1" x14ac:dyDescent="0.35">
      <c r="A85" s="28"/>
      <c r="B85" s="31"/>
      <c r="C85" s="31"/>
      <c r="D85" s="2" t="s">
        <v>134</v>
      </c>
      <c r="E85" s="2" t="s">
        <v>210</v>
      </c>
      <c r="F85" s="1">
        <v>76</v>
      </c>
      <c r="G85" s="8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2"/>
      <c r="Q85" s="2"/>
    </row>
    <row r="86" spans="1:17" ht="15" thickBot="1" x14ac:dyDescent="0.35">
      <c r="A86" s="28"/>
      <c r="B86" s="31"/>
      <c r="C86" s="32"/>
      <c r="D86" s="2" t="s">
        <v>135</v>
      </c>
      <c r="E86" s="2" t="s">
        <v>136</v>
      </c>
      <c r="F86" s="1">
        <v>77</v>
      </c>
      <c r="G86" s="8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/>
      <c r="Q86" s="1"/>
    </row>
    <row r="87" spans="1:17" ht="15" thickBot="1" x14ac:dyDescent="0.35">
      <c r="A87" s="28"/>
      <c r="B87" s="31"/>
      <c r="C87" s="8" t="s">
        <v>137</v>
      </c>
      <c r="D87" s="33" t="s">
        <v>27</v>
      </c>
      <c r="E87" s="34"/>
      <c r="F87" s="8">
        <v>78</v>
      </c>
      <c r="G87" s="8">
        <v>0</v>
      </c>
      <c r="H87" s="8">
        <v>0</v>
      </c>
      <c r="I87" s="8">
        <v>0</v>
      </c>
      <c r="J87" s="8">
        <v>0</v>
      </c>
      <c r="K87" s="8">
        <v>2</v>
      </c>
      <c r="L87" s="8">
        <v>3</v>
      </c>
      <c r="M87" s="8">
        <v>3</v>
      </c>
      <c r="N87" s="8">
        <v>3</v>
      </c>
      <c r="O87" s="8">
        <v>11</v>
      </c>
      <c r="P87" s="8"/>
      <c r="Q87" s="8"/>
    </row>
    <row r="88" spans="1:17" ht="15" thickBot="1" x14ac:dyDescent="0.35">
      <c r="A88" s="28"/>
      <c r="B88" s="31"/>
      <c r="C88" s="45" t="s">
        <v>138</v>
      </c>
      <c r="D88" s="46"/>
      <c r="E88" s="47"/>
      <c r="F88" s="13">
        <v>79</v>
      </c>
      <c r="G88" s="13">
        <f>G89+G90+G91+G92+G93+G94</f>
        <v>4.5</v>
      </c>
      <c r="H88" s="13">
        <f t="shared" ref="H88:I88" si="28">H89+H90+H91+H92+H93+H94</f>
        <v>0</v>
      </c>
      <c r="I88" s="13">
        <f t="shared" si="28"/>
        <v>4.5</v>
      </c>
      <c r="J88" s="18">
        <f>I88</f>
        <v>4.5</v>
      </c>
      <c r="K88" s="13">
        <v>2.2000000000000002</v>
      </c>
      <c r="L88" s="13">
        <v>4</v>
      </c>
      <c r="M88" s="13">
        <v>6.5</v>
      </c>
      <c r="N88" s="13">
        <v>3</v>
      </c>
      <c r="O88" s="13">
        <f>(K88+L88+M88+N88)</f>
        <v>15.7</v>
      </c>
      <c r="P88" s="8">
        <f t="shared" ref="P88:Q88" si="29">P89+P90+P91</f>
        <v>0</v>
      </c>
      <c r="Q88" s="8">
        <f t="shared" si="29"/>
        <v>0</v>
      </c>
    </row>
    <row r="89" spans="1:17" ht="15" thickBot="1" x14ac:dyDescent="0.35">
      <c r="A89" s="28"/>
      <c r="B89" s="31"/>
      <c r="C89" s="8" t="s">
        <v>6</v>
      </c>
      <c r="D89" s="33" t="s">
        <v>139</v>
      </c>
      <c r="E89" s="34"/>
      <c r="F89" s="8">
        <v>80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/>
      <c r="Q89" s="8"/>
    </row>
    <row r="90" spans="1:17" ht="15" thickBot="1" x14ac:dyDescent="0.35">
      <c r="A90" s="28"/>
      <c r="B90" s="31"/>
      <c r="C90" s="1" t="s">
        <v>8</v>
      </c>
      <c r="D90" s="23" t="s">
        <v>140</v>
      </c>
      <c r="E90" s="24"/>
      <c r="F90" s="1">
        <v>81</v>
      </c>
      <c r="G90" s="8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/>
      <c r="Q90" s="1"/>
    </row>
    <row r="91" spans="1:17" ht="15" thickBot="1" x14ac:dyDescent="0.35">
      <c r="A91" s="28"/>
      <c r="B91" s="31"/>
      <c r="C91" s="1" t="s">
        <v>24</v>
      </c>
      <c r="D91" s="23" t="s">
        <v>141</v>
      </c>
      <c r="E91" s="24"/>
      <c r="F91" s="1">
        <v>82</v>
      </c>
      <c r="G91" s="8">
        <v>0</v>
      </c>
      <c r="H91" s="1">
        <v>0</v>
      </c>
      <c r="I91" s="1">
        <v>0</v>
      </c>
      <c r="J91" s="1">
        <v>0</v>
      </c>
      <c r="K91" s="1">
        <v>2</v>
      </c>
      <c r="L91" s="1">
        <v>2</v>
      </c>
      <c r="M91" s="1">
        <v>2</v>
      </c>
      <c r="N91" s="1">
        <v>2</v>
      </c>
      <c r="O91" s="1">
        <v>8</v>
      </c>
      <c r="P91" s="1"/>
      <c r="Q91" s="1"/>
    </row>
    <row r="92" spans="1:17" ht="15" thickBot="1" x14ac:dyDescent="0.35">
      <c r="A92" s="28"/>
      <c r="B92" s="31"/>
      <c r="C92" s="1" t="s">
        <v>25</v>
      </c>
      <c r="D92" s="23" t="s">
        <v>142</v>
      </c>
      <c r="E92" s="24"/>
      <c r="F92" s="1">
        <v>83</v>
      </c>
      <c r="G92" s="8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/>
      <c r="Q92" s="1"/>
    </row>
    <row r="93" spans="1:17" ht="15" thickBot="1" x14ac:dyDescent="0.35">
      <c r="A93" s="28"/>
      <c r="B93" s="31"/>
      <c r="C93" s="1" t="s">
        <v>26</v>
      </c>
      <c r="D93" s="23" t="s">
        <v>143</v>
      </c>
      <c r="E93" s="24"/>
      <c r="F93" s="1">
        <v>84</v>
      </c>
      <c r="G93" s="8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2</v>
      </c>
      <c r="N93" s="1">
        <v>0</v>
      </c>
      <c r="O93" s="1">
        <v>2</v>
      </c>
      <c r="P93" s="1"/>
      <c r="Q93" s="1"/>
    </row>
    <row r="94" spans="1:17" ht="15" thickBot="1" x14ac:dyDescent="0.35">
      <c r="A94" s="28"/>
      <c r="B94" s="31"/>
      <c r="C94" s="8" t="s">
        <v>63</v>
      </c>
      <c r="D94" s="33" t="s">
        <v>144</v>
      </c>
      <c r="E94" s="34"/>
      <c r="F94" s="8">
        <v>85</v>
      </c>
      <c r="G94" s="8">
        <v>4.5</v>
      </c>
      <c r="H94" s="8">
        <v>0</v>
      </c>
      <c r="I94" s="8">
        <f>G94</f>
        <v>4.5</v>
      </c>
      <c r="J94" s="15">
        <v>1</v>
      </c>
      <c r="K94" s="8">
        <v>0.2</v>
      </c>
      <c r="L94" s="8">
        <v>2</v>
      </c>
      <c r="M94" s="8">
        <v>2.5</v>
      </c>
      <c r="N94" s="8">
        <v>1</v>
      </c>
      <c r="O94" s="8">
        <v>5.7</v>
      </c>
      <c r="P94" s="8"/>
      <c r="Q94" s="8"/>
    </row>
    <row r="95" spans="1:17" ht="15" thickBot="1" x14ac:dyDescent="0.35">
      <c r="A95" s="28"/>
      <c r="B95" s="31"/>
      <c r="C95" s="45" t="s">
        <v>145</v>
      </c>
      <c r="D95" s="46"/>
      <c r="E95" s="47"/>
      <c r="F95" s="13">
        <v>86</v>
      </c>
      <c r="G95" s="13">
        <v>333.04</v>
      </c>
      <c r="H95" s="13">
        <f t="shared" ref="H95:Q95" si="30">H96+H109+H113+H122</f>
        <v>0</v>
      </c>
      <c r="I95" s="13">
        <f>G95</f>
        <v>333.04</v>
      </c>
      <c r="J95" s="18">
        <f t="shared" ref="J75:J138" si="31">G95/I95</f>
        <v>1</v>
      </c>
      <c r="K95" s="13">
        <f>K96+K109+K113+K122</f>
        <v>79.289999999999992</v>
      </c>
      <c r="L95" s="13">
        <f t="shared" ref="L95:O95" si="32">L96+L109+L113+L122</f>
        <v>81.289999999999992</v>
      </c>
      <c r="M95" s="13">
        <f t="shared" si="32"/>
        <v>81.289999999999992</v>
      </c>
      <c r="N95" s="13">
        <f t="shared" si="32"/>
        <v>81.28</v>
      </c>
      <c r="O95" s="13">
        <f t="shared" si="32"/>
        <v>323.14999999999998</v>
      </c>
      <c r="P95" s="8">
        <f t="shared" si="30"/>
        <v>0</v>
      </c>
      <c r="Q95" s="8">
        <f t="shared" si="30"/>
        <v>0</v>
      </c>
    </row>
    <row r="96" spans="1:17" ht="15" thickBot="1" x14ac:dyDescent="0.35">
      <c r="A96" s="28"/>
      <c r="B96" s="31"/>
      <c r="C96" s="8" t="s">
        <v>12</v>
      </c>
      <c r="D96" s="43" t="s">
        <v>146</v>
      </c>
      <c r="E96" s="44"/>
      <c r="F96" s="11">
        <v>87</v>
      </c>
      <c r="G96" s="11">
        <f>G97+G101</f>
        <v>315.25</v>
      </c>
      <c r="H96" s="11">
        <f t="shared" ref="H96:I96" si="33">H97+H101</f>
        <v>0</v>
      </c>
      <c r="I96" s="11">
        <f>G96</f>
        <v>315.25</v>
      </c>
      <c r="J96" s="17">
        <f t="shared" si="31"/>
        <v>1</v>
      </c>
      <c r="K96" s="11">
        <f>K97+K101</f>
        <v>47.29</v>
      </c>
      <c r="L96" s="11">
        <f t="shared" ref="L96:N96" si="34">L97+L101</f>
        <v>47.29</v>
      </c>
      <c r="M96" s="11">
        <f t="shared" si="34"/>
        <v>47.29</v>
      </c>
      <c r="N96" s="11">
        <f t="shared" si="34"/>
        <v>47.28</v>
      </c>
      <c r="O96" s="11">
        <f>K96+L96+M96+N96</f>
        <v>189.15</v>
      </c>
      <c r="P96" s="8"/>
      <c r="Q96" s="8"/>
    </row>
    <row r="97" spans="1:17" ht="15" thickBot="1" x14ac:dyDescent="0.35">
      <c r="A97" s="28"/>
      <c r="B97" s="31"/>
      <c r="C97" s="11" t="s">
        <v>13</v>
      </c>
      <c r="D97" s="43" t="s">
        <v>147</v>
      </c>
      <c r="E97" s="44"/>
      <c r="F97" s="11">
        <v>88</v>
      </c>
      <c r="G97" s="11">
        <f>G98+G99+G100</f>
        <v>315.25</v>
      </c>
      <c r="H97" s="11">
        <f t="shared" ref="H97:Q97" si="35">H98+H99+H100</f>
        <v>0</v>
      </c>
      <c r="I97" s="11">
        <f>G97</f>
        <v>315.25</v>
      </c>
      <c r="J97" s="17">
        <f t="shared" si="31"/>
        <v>1</v>
      </c>
      <c r="K97" s="11">
        <f>K98+K99+K100</f>
        <v>47.29</v>
      </c>
      <c r="L97" s="11">
        <f t="shared" ref="L97:N97" si="36">L98+L99+L100</f>
        <v>47.29</v>
      </c>
      <c r="M97" s="11">
        <f t="shared" si="36"/>
        <v>47.29</v>
      </c>
      <c r="N97" s="11">
        <f t="shared" si="36"/>
        <v>47.28</v>
      </c>
      <c r="O97" s="11">
        <f>O98+O99+O100</f>
        <v>189.14999999999998</v>
      </c>
      <c r="P97" s="8">
        <f t="shared" si="35"/>
        <v>0</v>
      </c>
      <c r="Q97" s="8">
        <f t="shared" si="35"/>
        <v>0</v>
      </c>
    </row>
    <row r="98" spans="1:17" ht="15" thickBot="1" x14ac:dyDescent="0.35">
      <c r="A98" s="28"/>
      <c r="B98" s="31"/>
      <c r="C98" s="30"/>
      <c r="D98" s="23" t="s">
        <v>148</v>
      </c>
      <c r="E98" s="24"/>
      <c r="F98" s="1">
        <v>89</v>
      </c>
      <c r="G98" s="8">
        <v>315.25</v>
      </c>
      <c r="H98" s="1">
        <v>0</v>
      </c>
      <c r="I98" s="1">
        <f>G98</f>
        <v>315.25</v>
      </c>
      <c r="J98" s="15">
        <f t="shared" si="31"/>
        <v>1</v>
      </c>
      <c r="K98" s="1">
        <v>47.29</v>
      </c>
      <c r="L98" s="1">
        <v>47.29</v>
      </c>
      <c r="M98" s="1">
        <v>47.29</v>
      </c>
      <c r="N98" s="1">
        <v>47.28</v>
      </c>
      <c r="O98" s="11">
        <f>N98+M98+L98+K98</f>
        <v>189.14999999999998</v>
      </c>
      <c r="P98" s="1"/>
      <c r="Q98" s="1"/>
    </row>
    <row r="99" spans="1:17" ht="15" thickBot="1" x14ac:dyDescent="0.35">
      <c r="A99" s="28"/>
      <c r="B99" s="31"/>
      <c r="C99" s="31"/>
      <c r="D99" s="23" t="s">
        <v>149</v>
      </c>
      <c r="E99" s="24"/>
      <c r="F99" s="1">
        <v>90</v>
      </c>
      <c r="G99" s="8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1">
        <f t="shared" ref="O99:O122" si="37">N99+M99+L99+K99</f>
        <v>0</v>
      </c>
      <c r="P99" s="1"/>
      <c r="Q99" s="1"/>
    </row>
    <row r="100" spans="1:17" ht="15" thickBot="1" x14ac:dyDescent="0.35">
      <c r="A100" s="28"/>
      <c r="B100" s="31"/>
      <c r="C100" s="32"/>
      <c r="D100" s="23" t="s">
        <v>211</v>
      </c>
      <c r="E100" s="24"/>
      <c r="F100" s="1">
        <v>91</v>
      </c>
      <c r="G100" s="8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1">
        <f t="shared" si="37"/>
        <v>0</v>
      </c>
      <c r="P100" s="1"/>
      <c r="Q100" s="1"/>
    </row>
    <row r="101" spans="1:17" ht="15" thickBot="1" x14ac:dyDescent="0.35">
      <c r="A101" s="28"/>
      <c r="B101" s="31"/>
      <c r="C101" s="11" t="s">
        <v>14</v>
      </c>
      <c r="D101" s="43" t="s">
        <v>150</v>
      </c>
      <c r="E101" s="44"/>
      <c r="F101" s="11">
        <v>92</v>
      </c>
      <c r="G101" s="11">
        <f>G102+G105+G106+G107+G108</f>
        <v>0</v>
      </c>
      <c r="H101" s="11">
        <f t="shared" ref="H101:Q101" si="38">H102+H105+H106+H107+H108</f>
        <v>0</v>
      </c>
      <c r="I101" s="11">
        <f t="shared" si="38"/>
        <v>0</v>
      </c>
      <c r="J101" s="17">
        <f>I101</f>
        <v>0</v>
      </c>
      <c r="K101" s="11">
        <v>0</v>
      </c>
      <c r="L101" s="11">
        <v>0</v>
      </c>
      <c r="M101" s="11">
        <f t="shared" si="38"/>
        <v>0</v>
      </c>
      <c r="N101" s="11">
        <f t="shared" si="38"/>
        <v>0</v>
      </c>
      <c r="O101" s="11">
        <f t="shared" si="37"/>
        <v>0</v>
      </c>
      <c r="P101" s="1">
        <f t="shared" si="38"/>
        <v>0</v>
      </c>
      <c r="Q101" s="1">
        <f t="shared" si="38"/>
        <v>0</v>
      </c>
    </row>
    <row r="102" spans="1:17" ht="15" thickBot="1" x14ac:dyDescent="0.35">
      <c r="A102" s="28"/>
      <c r="B102" s="31"/>
      <c r="C102" s="30"/>
      <c r="D102" s="23" t="s">
        <v>212</v>
      </c>
      <c r="E102" s="24"/>
      <c r="F102" s="1">
        <v>93</v>
      </c>
      <c r="G102" s="8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1">
        <f t="shared" si="37"/>
        <v>0</v>
      </c>
      <c r="P102" s="1"/>
      <c r="Q102" s="1"/>
    </row>
    <row r="103" spans="1:17" ht="15" thickBot="1" x14ac:dyDescent="0.35">
      <c r="A103" s="28"/>
      <c r="B103" s="31"/>
      <c r="C103" s="32"/>
      <c r="D103" s="2"/>
      <c r="E103" s="2" t="s">
        <v>213</v>
      </c>
      <c r="F103" s="1" t="s">
        <v>214</v>
      </c>
      <c r="G103" s="8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1">
        <f t="shared" si="37"/>
        <v>0</v>
      </c>
      <c r="P103" s="1"/>
      <c r="Q103" s="1"/>
    </row>
    <row r="104" spans="1:17" ht="15" thickBot="1" x14ac:dyDescent="0.35">
      <c r="A104" s="28"/>
      <c r="B104" s="31"/>
      <c r="C104" s="30"/>
      <c r="D104" s="2"/>
      <c r="E104" s="2" t="s">
        <v>215</v>
      </c>
      <c r="F104" s="1" t="s">
        <v>216</v>
      </c>
      <c r="G104" s="8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1">
        <f t="shared" si="37"/>
        <v>0</v>
      </c>
      <c r="P104" s="1"/>
      <c r="Q104" s="1"/>
    </row>
    <row r="105" spans="1:17" ht="15" thickBot="1" x14ac:dyDescent="0.35">
      <c r="A105" s="28"/>
      <c r="B105" s="31"/>
      <c r="C105" s="31"/>
      <c r="D105" s="23" t="s">
        <v>151</v>
      </c>
      <c r="E105" s="24"/>
      <c r="F105" s="1">
        <v>96</v>
      </c>
      <c r="G105" s="8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1">
        <f t="shared" si="37"/>
        <v>0</v>
      </c>
      <c r="P105" s="1"/>
      <c r="Q105" s="1"/>
    </row>
    <row r="106" spans="1:17" ht="15" thickBot="1" x14ac:dyDescent="0.35">
      <c r="A106" s="28"/>
      <c r="B106" s="31"/>
      <c r="C106" s="31"/>
      <c r="D106" s="23" t="s">
        <v>152</v>
      </c>
      <c r="E106" s="24"/>
      <c r="F106" s="1">
        <v>97</v>
      </c>
      <c r="G106" s="8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1">
        <f t="shared" si="37"/>
        <v>0</v>
      </c>
      <c r="P106" s="1"/>
      <c r="Q106" s="1"/>
    </row>
    <row r="107" spans="1:17" ht="15" thickBot="1" x14ac:dyDescent="0.35">
      <c r="A107" s="28"/>
      <c r="B107" s="31"/>
      <c r="C107" s="31"/>
      <c r="D107" s="23" t="s">
        <v>153</v>
      </c>
      <c r="E107" s="24"/>
      <c r="F107" s="1">
        <v>98</v>
      </c>
      <c r="G107" s="8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1">
        <f t="shared" si="37"/>
        <v>0</v>
      </c>
      <c r="P107" s="1"/>
      <c r="Q107" s="1"/>
    </row>
    <row r="108" spans="1:17" ht="15" thickBot="1" x14ac:dyDescent="0.35">
      <c r="A108" s="28"/>
      <c r="B108" s="31"/>
      <c r="C108" s="32"/>
      <c r="D108" s="23" t="s">
        <v>154</v>
      </c>
      <c r="E108" s="24"/>
      <c r="F108" s="1">
        <v>99</v>
      </c>
      <c r="G108" s="8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1">
        <f t="shared" si="37"/>
        <v>0</v>
      </c>
      <c r="P108" s="1"/>
      <c r="Q108" s="1"/>
    </row>
    <row r="109" spans="1:17" ht="15" thickBot="1" x14ac:dyDescent="0.35">
      <c r="A109" s="28"/>
      <c r="B109" s="31"/>
      <c r="C109" s="11" t="s">
        <v>15</v>
      </c>
      <c r="D109" s="43" t="s">
        <v>155</v>
      </c>
      <c r="E109" s="44"/>
      <c r="F109" s="11">
        <v>100</v>
      </c>
      <c r="G109" s="11">
        <v>0</v>
      </c>
      <c r="H109" s="11">
        <v>0</v>
      </c>
      <c r="I109" s="11">
        <v>0</v>
      </c>
      <c r="J109" s="17">
        <f>I109</f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37"/>
        <v>0</v>
      </c>
      <c r="P109" s="1">
        <f t="shared" ref="P109:Q109" si="39">P110+P111+P112</f>
        <v>0</v>
      </c>
      <c r="Q109" s="1">
        <f t="shared" si="39"/>
        <v>0</v>
      </c>
    </row>
    <row r="110" spans="1:17" ht="15" thickBot="1" x14ac:dyDescent="0.35">
      <c r="A110" s="28"/>
      <c r="B110" s="31"/>
      <c r="C110" s="30"/>
      <c r="D110" s="23" t="s">
        <v>156</v>
      </c>
      <c r="E110" s="24"/>
      <c r="F110" s="1">
        <v>101</v>
      </c>
      <c r="G110" s="8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1">
        <f t="shared" si="37"/>
        <v>0</v>
      </c>
      <c r="P110" s="1"/>
      <c r="Q110" s="1"/>
    </row>
    <row r="111" spans="1:17" ht="15" thickBot="1" x14ac:dyDescent="0.35">
      <c r="A111" s="28"/>
      <c r="B111" s="31"/>
      <c r="C111" s="31"/>
      <c r="D111" s="23" t="s">
        <v>157</v>
      </c>
      <c r="E111" s="24"/>
      <c r="F111" s="1">
        <v>102</v>
      </c>
      <c r="G111" s="8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1">
        <f t="shared" si="37"/>
        <v>0</v>
      </c>
      <c r="P111" s="1"/>
      <c r="Q111" s="1"/>
    </row>
    <row r="112" spans="1:17" ht="15" thickBot="1" x14ac:dyDescent="0.35">
      <c r="A112" s="28"/>
      <c r="B112" s="31"/>
      <c r="C112" s="32"/>
      <c r="D112" s="23" t="s">
        <v>158</v>
      </c>
      <c r="E112" s="24"/>
      <c r="F112" s="1">
        <v>103</v>
      </c>
      <c r="G112" s="8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1">
        <f t="shared" si="37"/>
        <v>0</v>
      </c>
      <c r="P112" s="1"/>
      <c r="Q112" s="1"/>
    </row>
    <row r="113" spans="1:17" ht="15" thickBot="1" x14ac:dyDescent="0.35">
      <c r="A113" s="28"/>
      <c r="B113" s="31"/>
      <c r="C113" s="11" t="s">
        <v>16</v>
      </c>
      <c r="D113" s="43" t="s">
        <v>159</v>
      </c>
      <c r="E113" s="44"/>
      <c r="F113" s="11">
        <v>104</v>
      </c>
      <c r="G113" s="11">
        <v>0</v>
      </c>
      <c r="H113" s="11">
        <f t="shared" ref="H113:Q113" si="40">H114+H117+H120</f>
        <v>0</v>
      </c>
      <c r="I113" s="11">
        <v>0</v>
      </c>
      <c r="J113" s="17">
        <f>I113</f>
        <v>0</v>
      </c>
      <c r="K113" s="11">
        <v>0</v>
      </c>
      <c r="L113" s="11">
        <v>2</v>
      </c>
      <c r="M113" s="11">
        <v>2</v>
      </c>
      <c r="N113" s="11">
        <v>2</v>
      </c>
      <c r="O113" s="11">
        <f t="shared" si="37"/>
        <v>6</v>
      </c>
      <c r="P113" s="1">
        <f t="shared" si="40"/>
        <v>0</v>
      </c>
      <c r="Q113" s="1">
        <f t="shared" si="40"/>
        <v>0</v>
      </c>
    </row>
    <row r="114" spans="1:17" ht="15" thickBot="1" x14ac:dyDescent="0.35">
      <c r="A114" s="28"/>
      <c r="B114" s="31"/>
      <c r="C114" s="40"/>
      <c r="D114" s="33" t="s">
        <v>160</v>
      </c>
      <c r="E114" s="34"/>
      <c r="F114" s="8">
        <v>105</v>
      </c>
      <c r="G114" s="8">
        <v>0</v>
      </c>
      <c r="H114" s="1">
        <f t="shared" ref="H114" si="41">H115+H118+H121</f>
        <v>0</v>
      </c>
      <c r="I114" s="1">
        <v>0</v>
      </c>
      <c r="J114" s="1">
        <v>0</v>
      </c>
      <c r="K114" s="8">
        <v>0</v>
      </c>
      <c r="L114" s="8">
        <v>0</v>
      </c>
      <c r="M114" s="8">
        <v>0</v>
      </c>
      <c r="N114" s="8">
        <v>0</v>
      </c>
      <c r="O114" s="11">
        <f t="shared" si="37"/>
        <v>0</v>
      </c>
      <c r="P114" s="8"/>
      <c r="Q114" s="1"/>
    </row>
    <row r="115" spans="1:17" ht="15" thickBot="1" x14ac:dyDescent="0.35">
      <c r="A115" s="28"/>
      <c r="B115" s="31"/>
      <c r="C115" s="41"/>
      <c r="D115" s="9"/>
      <c r="E115" s="9" t="s">
        <v>217</v>
      </c>
      <c r="F115" s="8">
        <v>106</v>
      </c>
      <c r="G115" s="8">
        <v>0</v>
      </c>
      <c r="H115" s="1">
        <f t="shared" ref="H115" si="42">H116+H119+H122</f>
        <v>0</v>
      </c>
      <c r="I115" s="1">
        <v>0</v>
      </c>
      <c r="J115" s="1">
        <v>0</v>
      </c>
      <c r="K115" s="8">
        <v>0</v>
      </c>
      <c r="L115" s="8">
        <v>0</v>
      </c>
      <c r="M115" s="8">
        <v>0</v>
      </c>
      <c r="N115" s="8">
        <v>0</v>
      </c>
      <c r="O115" s="11">
        <f t="shared" si="37"/>
        <v>0</v>
      </c>
      <c r="P115" s="8"/>
      <c r="Q115" s="1"/>
    </row>
    <row r="116" spans="1:17" ht="15" thickBot="1" x14ac:dyDescent="0.35">
      <c r="A116" s="28"/>
      <c r="B116" s="31"/>
      <c r="C116" s="41"/>
      <c r="D116" s="9"/>
      <c r="E116" s="9" t="s">
        <v>218</v>
      </c>
      <c r="F116" s="8">
        <v>107</v>
      </c>
      <c r="G116" s="8">
        <v>0</v>
      </c>
      <c r="H116" s="1">
        <f t="shared" ref="H116" si="43">H117+H120+H123</f>
        <v>0</v>
      </c>
      <c r="I116" s="1">
        <v>0</v>
      </c>
      <c r="J116" s="1">
        <v>0</v>
      </c>
      <c r="K116" s="8">
        <v>0</v>
      </c>
      <c r="L116" s="8">
        <v>0</v>
      </c>
      <c r="M116" s="8">
        <v>0</v>
      </c>
      <c r="N116" s="8">
        <v>0</v>
      </c>
      <c r="O116" s="11">
        <f t="shared" si="37"/>
        <v>0</v>
      </c>
      <c r="P116" s="8"/>
      <c r="Q116" s="1"/>
    </row>
    <row r="117" spans="1:17" ht="15" thickBot="1" x14ac:dyDescent="0.35">
      <c r="A117" s="28"/>
      <c r="B117" s="31"/>
      <c r="C117" s="41"/>
      <c r="D117" s="33" t="s">
        <v>161</v>
      </c>
      <c r="E117" s="34"/>
      <c r="F117" s="8">
        <v>108</v>
      </c>
      <c r="G117" s="8">
        <v>0</v>
      </c>
      <c r="H117" s="1">
        <f t="shared" ref="H117" si="44">H118+H121+H124</f>
        <v>0</v>
      </c>
      <c r="I117" s="1">
        <v>0</v>
      </c>
      <c r="J117" s="1">
        <v>0</v>
      </c>
      <c r="K117" s="8">
        <v>0</v>
      </c>
      <c r="L117" s="8">
        <v>2</v>
      </c>
      <c r="M117" s="8">
        <v>2</v>
      </c>
      <c r="N117" s="8">
        <v>2</v>
      </c>
      <c r="O117" s="11">
        <f t="shared" si="37"/>
        <v>6</v>
      </c>
      <c r="P117" s="8"/>
      <c r="Q117" s="1"/>
    </row>
    <row r="118" spans="1:17" ht="15" thickBot="1" x14ac:dyDescent="0.35">
      <c r="A118" s="28"/>
      <c r="B118" s="31"/>
      <c r="C118" s="41"/>
      <c r="D118" s="9"/>
      <c r="E118" s="9" t="s">
        <v>217</v>
      </c>
      <c r="F118" s="8">
        <v>109</v>
      </c>
      <c r="G118" s="8">
        <v>0</v>
      </c>
      <c r="H118" s="1">
        <f t="shared" ref="H118" si="45">H119+H122+H125</f>
        <v>0</v>
      </c>
      <c r="I118" s="1">
        <v>0</v>
      </c>
      <c r="J118" s="1">
        <v>0</v>
      </c>
      <c r="K118" s="8">
        <v>0</v>
      </c>
      <c r="L118" s="8">
        <v>0</v>
      </c>
      <c r="M118" s="8">
        <v>0</v>
      </c>
      <c r="N118" s="8">
        <v>0</v>
      </c>
      <c r="O118" s="11">
        <f t="shared" si="37"/>
        <v>0</v>
      </c>
      <c r="P118" s="8"/>
      <c r="Q118" s="1"/>
    </row>
    <row r="119" spans="1:17" ht="15" thickBot="1" x14ac:dyDescent="0.35">
      <c r="A119" s="28"/>
      <c r="B119" s="31"/>
      <c r="C119" s="41"/>
      <c r="D119" s="9"/>
      <c r="E119" s="9" t="s">
        <v>218</v>
      </c>
      <c r="F119" s="8">
        <v>110</v>
      </c>
      <c r="G119" s="8">
        <v>0</v>
      </c>
      <c r="H119" s="1">
        <f t="shared" ref="H119" si="46">H120+H123+H126</f>
        <v>0</v>
      </c>
      <c r="I119" s="1">
        <v>0</v>
      </c>
      <c r="J119" s="1">
        <v>0</v>
      </c>
      <c r="K119" s="8">
        <v>0</v>
      </c>
      <c r="L119" s="8">
        <v>0</v>
      </c>
      <c r="M119" s="8">
        <v>0</v>
      </c>
      <c r="N119" s="8">
        <v>0</v>
      </c>
      <c r="O119" s="11">
        <f t="shared" si="37"/>
        <v>0</v>
      </c>
      <c r="P119" s="8"/>
      <c r="Q119" s="1"/>
    </row>
    <row r="120" spans="1:17" ht="15" thickBot="1" x14ac:dyDescent="0.35">
      <c r="A120" s="28"/>
      <c r="B120" s="31"/>
      <c r="C120" s="41"/>
      <c r="D120" s="33" t="s">
        <v>162</v>
      </c>
      <c r="E120" s="34"/>
      <c r="F120" s="8">
        <v>111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1">
        <f t="shared" si="37"/>
        <v>0</v>
      </c>
      <c r="P120" s="8"/>
      <c r="Q120" s="1"/>
    </row>
    <row r="121" spans="1:17" ht="15" thickBot="1" x14ac:dyDescent="0.35">
      <c r="A121" s="28"/>
      <c r="B121" s="31"/>
      <c r="C121" s="42"/>
      <c r="D121" s="33" t="s">
        <v>163</v>
      </c>
      <c r="E121" s="34"/>
      <c r="F121" s="8">
        <v>112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1">
        <f t="shared" si="37"/>
        <v>0</v>
      </c>
      <c r="P121" s="8"/>
      <c r="Q121" s="1"/>
    </row>
    <row r="122" spans="1:17" ht="15" thickBot="1" x14ac:dyDescent="0.35">
      <c r="A122" s="28"/>
      <c r="B122" s="31"/>
      <c r="C122" s="11" t="s">
        <v>17</v>
      </c>
      <c r="D122" s="43" t="s">
        <v>18</v>
      </c>
      <c r="E122" s="44"/>
      <c r="F122" s="11">
        <v>113</v>
      </c>
      <c r="G122" s="11">
        <v>17.78</v>
      </c>
      <c r="H122" s="11">
        <v>0</v>
      </c>
      <c r="I122" s="11">
        <f>G122</f>
        <v>17.78</v>
      </c>
      <c r="J122" s="17">
        <f>I122/G122</f>
        <v>1</v>
      </c>
      <c r="K122" s="11">
        <v>32</v>
      </c>
      <c r="L122" s="11">
        <v>32</v>
      </c>
      <c r="M122" s="11">
        <v>32</v>
      </c>
      <c r="N122" s="11">
        <v>32</v>
      </c>
      <c r="O122" s="11">
        <f t="shared" si="37"/>
        <v>128</v>
      </c>
      <c r="P122" s="8"/>
      <c r="Q122" s="1"/>
    </row>
    <row r="123" spans="1:17" ht="15" thickBot="1" x14ac:dyDescent="0.35">
      <c r="A123" s="28"/>
      <c r="B123" s="31"/>
      <c r="C123" s="37" t="s">
        <v>247</v>
      </c>
      <c r="D123" s="38"/>
      <c r="E123" s="39"/>
      <c r="F123" s="11">
        <v>114</v>
      </c>
      <c r="G123" s="11">
        <f>G124+G127+G128+G129+G130+G131</f>
        <v>1.1000000000000001</v>
      </c>
      <c r="H123" s="11">
        <v>0</v>
      </c>
      <c r="I123" s="11">
        <f>G123</f>
        <v>1.1000000000000001</v>
      </c>
      <c r="J123" s="17">
        <f t="shared" si="31"/>
        <v>1</v>
      </c>
      <c r="K123" s="11">
        <v>0.2</v>
      </c>
      <c r="L123" s="11">
        <v>0.5</v>
      </c>
      <c r="M123" s="11">
        <v>0.5</v>
      </c>
      <c r="N123" s="11">
        <v>0.2</v>
      </c>
      <c r="O123" s="11">
        <f>N123+M123+L123+K123</f>
        <v>1.4</v>
      </c>
      <c r="P123" s="8"/>
      <c r="Q123" s="1"/>
    </row>
    <row r="124" spans="1:17" ht="15" thickBot="1" x14ac:dyDescent="0.35">
      <c r="A124" s="28"/>
      <c r="B124" s="31"/>
      <c r="C124" s="8" t="s">
        <v>6</v>
      </c>
      <c r="D124" s="33" t="s">
        <v>164</v>
      </c>
      <c r="E124" s="34"/>
      <c r="F124" s="8">
        <v>115</v>
      </c>
      <c r="G124" s="8">
        <v>1.1000000000000001</v>
      </c>
      <c r="H124" s="8">
        <v>0</v>
      </c>
      <c r="I124" s="8">
        <v>0</v>
      </c>
      <c r="J124" s="8">
        <v>0</v>
      </c>
      <c r="K124" s="8">
        <v>0</v>
      </c>
      <c r="L124" s="8">
        <v>1.5</v>
      </c>
      <c r="M124" s="8">
        <v>1.5</v>
      </c>
      <c r="N124" s="8">
        <v>0</v>
      </c>
      <c r="O124" s="8">
        <v>3</v>
      </c>
      <c r="P124" s="8"/>
      <c r="Q124" s="1"/>
    </row>
    <row r="125" spans="1:17" ht="15" thickBot="1" x14ac:dyDescent="0.35">
      <c r="A125" s="28"/>
      <c r="B125" s="31"/>
      <c r="C125" s="30"/>
      <c r="D125" s="23" t="s">
        <v>219</v>
      </c>
      <c r="E125" s="24"/>
      <c r="F125" s="1">
        <v>116</v>
      </c>
      <c r="G125" s="8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/>
      <c r="Q125" s="1"/>
    </row>
    <row r="126" spans="1:17" ht="15" thickBot="1" x14ac:dyDescent="0.35">
      <c r="A126" s="28"/>
      <c r="B126" s="31"/>
      <c r="C126" s="32"/>
      <c r="D126" s="23" t="s">
        <v>220</v>
      </c>
      <c r="E126" s="24"/>
      <c r="F126" s="1">
        <v>117</v>
      </c>
      <c r="G126" s="8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/>
      <c r="Q126" s="1"/>
    </row>
    <row r="127" spans="1:17" ht="15" thickBot="1" x14ac:dyDescent="0.35">
      <c r="A127" s="28"/>
      <c r="B127" s="31"/>
      <c r="C127" s="1" t="s">
        <v>8</v>
      </c>
      <c r="D127" s="23" t="s">
        <v>165</v>
      </c>
      <c r="E127" s="24"/>
      <c r="F127" s="1">
        <v>118</v>
      </c>
      <c r="G127" s="8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/>
      <c r="Q127" s="1"/>
    </row>
    <row r="128" spans="1:17" ht="15" thickBot="1" x14ac:dyDescent="0.35">
      <c r="A128" s="28"/>
      <c r="B128" s="31"/>
      <c r="C128" s="1" t="s">
        <v>24</v>
      </c>
      <c r="D128" s="23" t="s">
        <v>166</v>
      </c>
      <c r="E128" s="24"/>
      <c r="F128" s="1">
        <v>119</v>
      </c>
      <c r="G128" s="8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/>
      <c r="Q128" s="1"/>
    </row>
    <row r="129" spans="1:17" ht="15" thickBot="1" x14ac:dyDescent="0.35">
      <c r="A129" s="28"/>
      <c r="B129" s="31"/>
      <c r="C129" s="1" t="s">
        <v>25</v>
      </c>
      <c r="D129" s="23" t="s">
        <v>27</v>
      </c>
      <c r="E129" s="24"/>
      <c r="F129" s="1">
        <v>120</v>
      </c>
      <c r="G129" s="8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/>
      <c r="Q129" s="1"/>
    </row>
    <row r="130" spans="1:17" ht="15" thickBot="1" x14ac:dyDescent="0.35">
      <c r="A130" s="28"/>
      <c r="B130" s="31"/>
      <c r="C130" s="1" t="s">
        <v>26</v>
      </c>
      <c r="D130" s="23" t="s">
        <v>167</v>
      </c>
      <c r="E130" s="24"/>
      <c r="F130" s="1">
        <v>121</v>
      </c>
      <c r="G130" s="8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/>
      <c r="Q130" s="1"/>
    </row>
    <row r="131" spans="1:17" ht="15" thickBot="1" x14ac:dyDescent="0.35">
      <c r="A131" s="28"/>
      <c r="B131" s="32"/>
      <c r="C131" s="1" t="s">
        <v>63</v>
      </c>
      <c r="D131" s="23" t="s">
        <v>168</v>
      </c>
      <c r="E131" s="24"/>
      <c r="F131" s="1">
        <v>122</v>
      </c>
      <c r="G131" s="8">
        <f>G132+G133+G134+G135</f>
        <v>0</v>
      </c>
      <c r="H131" s="1">
        <f t="shared" ref="H131:Q131" si="47">H132+H133+H134+H135</f>
        <v>0</v>
      </c>
      <c r="I131" s="1">
        <f t="shared" si="47"/>
        <v>0</v>
      </c>
      <c r="J131" s="1">
        <f t="shared" ref="J131" si="48">J132+J133+J134+J135</f>
        <v>0</v>
      </c>
      <c r="K131" s="1">
        <v>0</v>
      </c>
      <c r="L131" s="1">
        <f t="shared" si="47"/>
        <v>0</v>
      </c>
      <c r="M131" s="1">
        <f t="shared" si="47"/>
        <v>0</v>
      </c>
      <c r="N131" s="1">
        <f t="shared" si="47"/>
        <v>0</v>
      </c>
      <c r="O131" s="1">
        <f t="shared" si="47"/>
        <v>0</v>
      </c>
      <c r="P131" s="1">
        <f t="shared" si="47"/>
        <v>0</v>
      </c>
      <c r="Q131" s="1">
        <f t="shared" si="47"/>
        <v>0</v>
      </c>
    </row>
    <row r="132" spans="1:17" ht="15" thickBot="1" x14ac:dyDescent="0.35">
      <c r="A132" s="28"/>
      <c r="B132" s="1"/>
      <c r="C132" s="1"/>
      <c r="D132" s="2" t="s">
        <v>65</v>
      </c>
      <c r="E132" s="2" t="s">
        <v>169</v>
      </c>
      <c r="F132" s="1">
        <v>123</v>
      </c>
      <c r="G132" s="8">
        <f t="shared" ref="G132:I132" si="49">G133+G134+G135+G136</f>
        <v>0</v>
      </c>
      <c r="H132" s="1">
        <f t="shared" si="49"/>
        <v>0</v>
      </c>
      <c r="I132" s="1">
        <f t="shared" si="49"/>
        <v>0</v>
      </c>
      <c r="J132" s="1">
        <f t="shared" ref="J132" si="50">J133+J134+J135+J136</f>
        <v>0</v>
      </c>
      <c r="K132" s="1">
        <v>0</v>
      </c>
      <c r="L132" s="1">
        <f t="shared" ref="L132:O132" si="51">L133+L134+L135+L136</f>
        <v>0</v>
      </c>
      <c r="M132" s="1">
        <f t="shared" si="51"/>
        <v>0</v>
      </c>
      <c r="N132" s="1">
        <f t="shared" si="51"/>
        <v>0</v>
      </c>
      <c r="O132" s="1">
        <f t="shared" si="51"/>
        <v>0</v>
      </c>
      <c r="P132" s="1"/>
      <c r="Q132" s="1"/>
    </row>
    <row r="133" spans="1:17" ht="15" thickBot="1" x14ac:dyDescent="0.35">
      <c r="A133" s="28"/>
      <c r="B133" s="1"/>
      <c r="C133" s="30"/>
      <c r="D133" s="2" t="s">
        <v>170</v>
      </c>
      <c r="E133" s="2" t="s">
        <v>171</v>
      </c>
      <c r="F133" s="1">
        <v>124</v>
      </c>
      <c r="G133" s="8">
        <f t="shared" ref="G133:I133" si="52">G134+G135+G136+G137</f>
        <v>0</v>
      </c>
      <c r="H133" s="1">
        <f t="shared" si="52"/>
        <v>0</v>
      </c>
      <c r="I133" s="1">
        <f t="shared" si="52"/>
        <v>0</v>
      </c>
      <c r="J133" s="1">
        <f t="shared" ref="J133" si="53">J134+J135+J136+J137</f>
        <v>0</v>
      </c>
      <c r="K133" s="1">
        <v>0</v>
      </c>
      <c r="L133" s="1">
        <f t="shared" ref="L133:O133" si="54">L134+L135+L136+L137</f>
        <v>0</v>
      </c>
      <c r="M133" s="1">
        <f t="shared" si="54"/>
        <v>0</v>
      </c>
      <c r="N133" s="1">
        <f t="shared" si="54"/>
        <v>0</v>
      </c>
      <c r="O133" s="1">
        <f t="shared" si="54"/>
        <v>0</v>
      </c>
      <c r="P133" s="1"/>
      <c r="Q133" s="1"/>
    </row>
    <row r="134" spans="1:17" ht="15" thickBot="1" x14ac:dyDescent="0.35">
      <c r="A134" s="28"/>
      <c r="B134" s="1"/>
      <c r="C134" s="31"/>
      <c r="D134" s="2" t="s">
        <v>172</v>
      </c>
      <c r="E134" s="2" t="s">
        <v>221</v>
      </c>
      <c r="F134" s="1">
        <v>125</v>
      </c>
      <c r="G134" s="8">
        <f t="shared" ref="G134:I134" si="55">G135+G136+G137+G138</f>
        <v>0</v>
      </c>
      <c r="H134" s="1">
        <f t="shared" si="55"/>
        <v>0</v>
      </c>
      <c r="I134" s="1">
        <f t="shared" si="55"/>
        <v>0</v>
      </c>
      <c r="J134" s="1">
        <f t="shared" ref="J134" si="56">J135+J136+J137+J138</f>
        <v>0</v>
      </c>
      <c r="K134" s="1">
        <v>0</v>
      </c>
      <c r="L134" s="1">
        <f t="shared" ref="L134:O134" si="57">L135+L136+L137+L138</f>
        <v>0</v>
      </c>
      <c r="M134" s="1">
        <f t="shared" si="57"/>
        <v>0</v>
      </c>
      <c r="N134" s="1">
        <f t="shared" si="57"/>
        <v>0</v>
      </c>
      <c r="O134" s="1">
        <f t="shared" si="57"/>
        <v>0</v>
      </c>
      <c r="P134" s="1"/>
      <c r="Q134" s="1"/>
    </row>
    <row r="135" spans="1:17" ht="15" thickBot="1" x14ac:dyDescent="0.35">
      <c r="A135" s="28"/>
      <c r="B135" s="1"/>
      <c r="C135" s="32"/>
      <c r="D135" s="2" t="s">
        <v>67</v>
      </c>
      <c r="E135" s="2" t="s">
        <v>173</v>
      </c>
      <c r="F135" s="1">
        <v>126</v>
      </c>
      <c r="G135" s="8">
        <f t="shared" ref="G135:I135" si="58">G136+G137+G138+G139</f>
        <v>0</v>
      </c>
      <c r="H135" s="1">
        <f t="shared" si="58"/>
        <v>0</v>
      </c>
      <c r="I135" s="1">
        <f t="shared" si="58"/>
        <v>0</v>
      </c>
      <c r="J135" s="1">
        <f t="shared" ref="J135" si="59">J136+J137+J138+J139</f>
        <v>0</v>
      </c>
      <c r="K135" s="1">
        <v>0</v>
      </c>
      <c r="L135" s="1">
        <f t="shared" ref="L135:O135" si="60">L136+L137+L138+L139</f>
        <v>0</v>
      </c>
      <c r="M135" s="1">
        <f t="shared" si="60"/>
        <v>0</v>
      </c>
      <c r="N135" s="1">
        <f t="shared" si="60"/>
        <v>0</v>
      </c>
      <c r="O135" s="1">
        <f t="shared" si="60"/>
        <v>0</v>
      </c>
      <c r="P135" s="1"/>
      <c r="Q135" s="1"/>
    </row>
    <row r="136" spans="1:17" ht="15" thickBot="1" x14ac:dyDescent="0.35">
      <c r="A136" s="28"/>
      <c r="B136" s="1"/>
      <c r="C136" s="1"/>
      <c r="D136" s="2" t="s">
        <v>174</v>
      </c>
      <c r="E136" s="2" t="s">
        <v>175</v>
      </c>
      <c r="F136" s="1">
        <v>127</v>
      </c>
      <c r="G136" s="8">
        <f t="shared" ref="G136:I136" si="61">G137+G138+G139+G140</f>
        <v>0</v>
      </c>
      <c r="H136" s="1">
        <f t="shared" si="61"/>
        <v>0</v>
      </c>
      <c r="I136" s="1">
        <f t="shared" si="61"/>
        <v>0</v>
      </c>
      <c r="J136" s="1">
        <f t="shared" ref="J136" si="62">J137+J138+J139+J140</f>
        <v>0</v>
      </c>
      <c r="K136" s="1">
        <v>0</v>
      </c>
      <c r="L136" s="1">
        <f t="shared" ref="L136:O136" si="63">L137+L138+L139+L140</f>
        <v>0</v>
      </c>
      <c r="M136" s="1">
        <f t="shared" si="63"/>
        <v>0</v>
      </c>
      <c r="N136" s="1">
        <f t="shared" si="63"/>
        <v>0</v>
      </c>
      <c r="O136" s="1">
        <f t="shared" si="63"/>
        <v>0</v>
      </c>
      <c r="P136" s="1"/>
      <c r="Q136" s="1"/>
    </row>
    <row r="137" spans="1:17" ht="15" thickBot="1" x14ac:dyDescent="0.35">
      <c r="A137" s="28"/>
      <c r="B137" s="1"/>
      <c r="C137" s="1"/>
      <c r="D137" s="2"/>
      <c r="E137" s="2" t="s">
        <v>222</v>
      </c>
      <c r="F137" s="1">
        <v>128</v>
      </c>
      <c r="G137" s="8">
        <f t="shared" ref="G137:I137" si="64">G138+G139+G140+G141</f>
        <v>0</v>
      </c>
      <c r="H137" s="1">
        <f t="shared" si="64"/>
        <v>0</v>
      </c>
      <c r="I137" s="1">
        <f t="shared" si="64"/>
        <v>0</v>
      </c>
      <c r="J137" s="1">
        <f t="shared" ref="J137" si="65">J138+J139+J140+J141</f>
        <v>0</v>
      </c>
      <c r="K137" s="1">
        <v>0</v>
      </c>
      <c r="L137" s="1">
        <f t="shared" ref="L137:O137" si="66">L138+L139+L140+L141</f>
        <v>0</v>
      </c>
      <c r="M137" s="1">
        <f t="shared" si="66"/>
        <v>0</v>
      </c>
      <c r="N137" s="1">
        <f t="shared" si="66"/>
        <v>0</v>
      </c>
      <c r="O137" s="1">
        <f t="shared" si="66"/>
        <v>0</v>
      </c>
      <c r="P137" s="1"/>
      <c r="Q137" s="1"/>
    </row>
    <row r="138" spans="1:17" ht="15" thickBot="1" x14ac:dyDescent="0.35">
      <c r="A138" s="28"/>
      <c r="B138" s="1"/>
      <c r="C138" s="1"/>
      <c r="D138" s="2"/>
      <c r="E138" s="2" t="s">
        <v>223</v>
      </c>
      <c r="F138" s="1">
        <v>129</v>
      </c>
      <c r="G138" s="8">
        <f t="shared" ref="G138:I138" si="67">G139+G140+G141+G142</f>
        <v>0</v>
      </c>
      <c r="H138" s="1">
        <f t="shared" si="67"/>
        <v>0</v>
      </c>
      <c r="I138" s="1">
        <f t="shared" si="67"/>
        <v>0</v>
      </c>
      <c r="J138" s="1">
        <f t="shared" ref="J138" si="68">J139+J140+J141+J142</f>
        <v>0</v>
      </c>
      <c r="K138" s="1">
        <v>0</v>
      </c>
      <c r="L138" s="1">
        <f t="shared" ref="L138:O138" si="69">L139+L140+L141+L142</f>
        <v>0</v>
      </c>
      <c r="M138" s="1">
        <f t="shared" si="69"/>
        <v>0</v>
      </c>
      <c r="N138" s="1">
        <f t="shared" si="69"/>
        <v>0</v>
      </c>
      <c r="O138" s="1">
        <f t="shared" si="69"/>
        <v>0</v>
      </c>
      <c r="P138" s="1"/>
      <c r="Q138" s="1"/>
    </row>
    <row r="139" spans="1:17" ht="15" thickBot="1" x14ac:dyDescent="0.35">
      <c r="A139" s="28"/>
      <c r="B139" s="1"/>
      <c r="C139" s="1"/>
      <c r="D139" s="2"/>
      <c r="E139" s="2" t="s">
        <v>224</v>
      </c>
      <c r="F139" s="1">
        <v>130</v>
      </c>
      <c r="G139" s="8">
        <f t="shared" ref="G139:I139" si="70">G140+G141+G142+G143</f>
        <v>0</v>
      </c>
      <c r="H139" s="1">
        <f t="shared" si="70"/>
        <v>0</v>
      </c>
      <c r="I139" s="1">
        <f t="shared" si="70"/>
        <v>0</v>
      </c>
      <c r="J139" s="1">
        <f t="shared" ref="J139" si="71">J140+J141+J142+J143</f>
        <v>0</v>
      </c>
      <c r="K139" s="1">
        <v>0</v>
      </c>
      <c r="L139" s="1">
        <f t="shared" ref="L139:O139" si="72">L140+L141+L142+L143</f>
        <v>0</v>
      </c>
      <c r="M139" s="1">
        <f t="shared" si="72"/>
        <v>0</v>
      </c>
      <c r="N139" s="1">
        <f t="shared" si="72"/>
        <v>0</v>
      </c>
      <c r="O139" s="1">
        <f t="shared" si="72"/>
        <v>0</v>
      </c>
      <c r="P139" s="1"/>
      <c r="Q139" s="1"/>
    </row>
    <row r="140" spans="1:17" ht="15" thickBot="1" x14ac:dyDescent="0.35">
      <c r="A140" s="28"/>
      <c r="B140" s="1">
        <v>2</v>
      </c>
      <c r="C140" s="1"/>
      <c r="D140" s="23" t="s">
        <v>176</v>
      </c>
      <c r="E140" s="24"/>
      <c r="F140" s="1">
        <v>131</v>
      </c>
      <c r="G140" s="8">
        <f>G141+G144+G147</f>
        <v>0</v>
      </c>
      <c r="H140" s="1">
        <f t="shared" ref="H140:Q140" si="73">H141+H144+H147</f>
        <v>0</v>
      </c>
      <c r="I140" s="1">
        <f t="shared" si="73"/>
        <v>0</v>
      </c>
      <c r="J140" s="1">
        <f t="shared" ref="J140" si="74">J141+J144+J147</f>
        <v>0</v>
      </c>
      <c r="K140" s="1">
        <v>0</v>
      </c>
      <c r="L140" s="1">
        <f t="shared" ref="L140:O140" si="75">L141+L142+L143+L144</f>
        <v>0</v>
      </c>
      <c r="M140" s="1">
        <f t="shared" si="75"/>
        <v>0</v>
      </c>
      <c r="N140" s="1">
        <f t="shared" si="75"/>
        <v>0</v>
      </c>
      <c r="O140" s="1">
        <f t="shared" si="75"/>
        <v>0</v>
      </c>
      <c r="P140" s="1">
        <f t="shared" si="73"/>
        <v>0</v>
      </c>
      <c r="Q140" s="1">
        <f t="shared" si="73"/>
        <v>0</v>
      </c>
    </row>
    <row r="141" spans="1:17" ht="15" thickBot="1" x14ac:dyDescent="0.35">
      <c r="A141" s="28"/>
      <c r="B141" s="30"/>
      <c r="C141" s="1" t="s">
        <v>6</v>
      </c>
      <c r="D141" s="33" t="s">
        <v>177</v>
      </c>
      <c r="E141" s="34"/>
      <c r="F141" s="8">
        <v>132</v>
      </c>
      <c r="G141" s="8">
        <v>0</v>
      </c>
      <c r="H141" s="8">
        <v>0</v>
      </c>
      <c r="I141" s="8">
        <v>0</v>
      </c>
      <c r="J141" s="8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/>
      <c r="Q141" s="1"/>
    </row>
    <row r="142" spans="1:17" ht="15" thickBot="1" x14ac:dyDescent="0.35">
      <c r="A142" s="28"/>
      <c r="B142" s="31"/>
      <c r="C142" s="1"/>
      <c r="D142" s="9" t="s">
        <v>49</v>
      </c>
      <c r="E142" s="9" t="s">
        <v>178</v>
      </c>
      <c r="F142" s="8">
        <v>133</v>
      </c>
      <c r="G142" s="8">
        <v>0</v>
      </c>
      <c r="H142" s="8">
        <v>0</v>
      </c>
      <c r="I142" s="8">
        <v>0</v>
      </c>
      <c r="J142" s="8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/>
      <c r="Q142" s="1"/>
    </row>
    <row r="143" spans="1:17" ht="15" thickBot="1" x14ac:dyDescent="0.35">
      <c r="A143" s="28"/>
      <c r="B143" s="31"/>
      <c r="C143" s="1"/>
      <c r="D143" s="9" t="s">
        <v>51</v>
      </c>
      <c r="E143" s="9" t="s">
        <v>179</v>
      </c>
      <c r="F143" s="8">
        <v>134</v>
      </c>
      <c r="G143" s="8">
        <v>0</v>
      </c>
      <c r="H143" s="8">
        <v>0</v>
      </c>
      <c r="I143" s="8">
        <v>0</v>
      </c>
      <c r="J143" s="8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/>
      <c r="Q143" s="1"/>
    </row>
    <row r="144" spans="1:17" ht="15" thickBot="1" x14ac:dyDescent="0.35">
      <c r="A144" s="28"/>
      <c r="B144" s="31"/>
      <c r="C144" s="1" t="s">
        <v>8</v>
      </c>
      <c r="D144" s="33" t="s">
        <v>180</v>
      </c>
      <c r="E144" s="34"/>
      <c r="F144" s="8">
        <v>135</v>
      </c>
      <c r="G144" s="8">
        <v>0</v>
      </c>
      <c r="H144" s="8">
        <v>0</v>
      </c>
      <c r="I144" s="8">
        <v>0</v>
      </c>
      <c r="J144" s="8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/>
      <c r="Q144" s="1"/>
    </row>
    <row r="145" spans="1:23" ht="15" thickBot="1" x14ac:dyDescent="0.35">
      <c r="A145" s="28"/>
      <c r="B145" s="31"/>
      <c r="C145" s="1"/>
      <c r="D145" s="9" t="s">
        <v>85</v>
      </c>
      <c r="E145" s="9" t="s">
        <v>178</v>
      </c>
      <c r="F145" s="8">
        <v>136</v>
      </c>
      <c r="G145" s="8">
        <v>0</v>
      </c>
      <c r="H145" s="8">
        <v>0</v>
      </c>
      <c r="I145" s="8">
        <v>0</v>
      </c>
      <c r="J145" s="8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/>
      <c r="Q145" s="1"/>
    </row>
    <row r="146" spans="1:23" ht="15" thickBot="1" x14ac:dyDescent="0.35">
      <c r="A146" s="28"/>
      <c r="B146" s="31"/>
      <c r="C146" s="1"/>
      <c r="D146" s="9" t="s">
        <v>87</v>
      </c>
      <c r="E146" s="9" t="s">
        <v>179</v>
      </c>
      <c r="F146" s="8">
        <v>137</v>
      </c>
      <c r="G146" s="8">
        <v>0</v>
      </c>
      <c r="H146" s="8">
        <v>0</v>
      </c>
      <c r="I146" s="8">
        <v>0</v>
      </c>
      <c r="J146" s="8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/>
      <c r="Q146" s="1"/>
    </row>
    <row r="147" spans="1:23" ht="15" thickBot="1" x14ac:dyDescent="0.35">
      <c r="A147" s="28"/>
      <c r="B147" s="32"/>
      <c r="C147" s="1" t="s">
        <v>24</v>
      </c>
      <c r="D147" s="23" t="s">
        <v>181</v>
      </c>
      <c r="E147" s="24"/>
      <c r="F147" s="1">
        <v>138</v>
      </c>
      <c r="G147" s="8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/>
      <c r="Q147" s="1"/>
    </row>
    <row r="148" spans="1:23" ht="15" thickBot="1" x14ac:dyDescent="0.35">
      <c r="A148" s="29"/>
      <c r="B148" s="1">
        <v>3</v>
      </c>
      <c r="C148" s="1"/>
      <c r="D148" s="23" t="s">
        <v>19</v>
      </c>
      <c r="E148" s="24"/>
      <c r="F148" s="1">
        <v>139</v>
      </c>
      <c r="G148" s="8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/>
      <c r="Q148" s="1"/>
    </row>
    <row r="149" spans="1:23" ht="15" thickBot="1" x14ac:dyDescent="0.35">
      <c r="A149" s="9" t="s">
        <v>20</v>
      </c>
      <c r="B149" s="8"/>
      <c r="C149" s="8"/>
      <c r="D149" s="35" t="s">
        <v>182</v>
      </c>
      <c r="E149" s="36"/>
      <c r="F149" s="8">
        <v>140</v>
      </c>
      <c r="G149" s="8">
        <v>5.3</v>
      </c>
      <c r="H149" s="8">
        <f t="shared" ref="H149:Q149" si="76">H10-H38</f>
        <v>0</v>
      </c>
      <c r="I149" s="8">
        <v>0</v>
      </c>
      <c r="J149" s="8">
        <v>0</v>
      </c>
      <c r="K149" s="8">
        <v>5.34</v>
      </c>
      <c r="L149" s="8">
        <v>5</v>
      </c>
      <c r="M149" s="8">
        <v>5</v>
      </c>
      <c r="N149" s="8">
        <v>5</v>
      </c>
      <c r="O149" s="8">
        <v>5.44</v>
      </c>
      <c r="P149" s="8">
        <f t="shared" si="76"/>
        <v>0</v>
      </c>
      <c r="Q149" s="8">
        <f t="shared" si="76"/>
        <v>0</v>
      </c>
      <c r="R149" s="21"/>
      <c r="S149" s="22"/>
      <c r="T149" s="22"/>
      <c r="U149" s="22"/>
      <c r="V149" s="22"/>
      <c r="W149" s="22"/>
    </row>
    <row r="150" spans="1:23" ht="15" thickBot="1" x14ac:dyDescent="0.35">
      <c r="A150" s="2"/>
      <c r="B150" s="1"/>
      <c r="C150" s="1"/>
      <c r="D150" s="2"/>
      <c r="E150" s="2" t="s">
        <v>183</v>
      </c>
      <c r="F150" s="1">
        <v>141</v>
      </c>
      <c r="G150" s="8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f>N150+M150+L150+K150</f>
        <v>0</v>
      </c>
      <c r="P150" s="1"/>
      <c r="Q150" s="1"/>
    </row>
    <row r="151" spans="1:23" ht="15" thickBot="1" x14ac:dyDescent="0.35">
      <c r="A151" s="2"/>
      <c r="B151" s="1"/>
      <c r="C151" s="1"/>
      <c r="D151" s="2"/>
      <c r="E151" s="2" t="s">
        <v>184</v>
      </c>
      <c r="F151" s="1">
        <v>142</v>
      </c>
      <c r="G151" s="8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/>
      <c r="Q151" s="1"/>
    </row>
    <row r="152" spans="1:23" ht="15" thickBot="1" x14ac:dyDescent="0.35">
      <c r="A152" s="2" t="s">
        <v>21</v>
      </c>
      <c r="B152" s="1"/>
      <c r="C152" s="1"/>
      <c r="D152" s="25" t="s">
        <v>22</v>
      </c>
      <c r="E152" s="26"/>
      <c r="F152" s="1">
        <v>143</v>
      </c>
      <c r="G152" s="8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9">
        <v>0</v>
      </c>
      <c r="P152" s="1"/>
      <c r="Q152" s="1"/>
    </row>
    <row r="153" spans="1:23" ht="15" hidden="1" thickBot="1" x14ac:dyDescent="0.35">
      <c r="A153" s="27" t="s">
        <v>23</v>
      </c>
      <c r="B153" s="1"/>
      <c r="C153" s="1"/>
      <c r="D153" s="23" t="s">
        <v>28</v>
      </c>
      <c r="E153" s="24"/>
      <c r="F153" s="1"/>
      <c r="G153" s="8"/>
      <c r="H153" s="1"/>
      <c r="I153" s="1"/>
      <c r="J153" s="1"/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/>
      <c r="Q153" s="1"/>
    </row>
    <row r="154" spans="1:23" ht="15" hidden="1" thickBot="1" x14ac:dyDescent="0.35">
      <c r="A154" s="28"/>
      <c r="B154" s="1">
        <v>1</v>
      </c>
      <c r="C154" s="1"/>
      <c r="D154" s="23" t="s">
        <v>185</v>
      </c>
      <c r="E154" s="24"/>
      <c r="F154" s="1">
        <v>144</v>
      </c>
      <c r="G154" s="8">
        <v>662.35</v>
      </c>
      <c r="H154" s="1">
        <f t="shared" ref="H154:Q154" si="77">H11</f>
        <v>0</v>
      </c>
      <c r="I154" s="1">
        <f t="shared" si="77"/>
        <v>662.33999999999992</v>
      </c>
      <c r="J154" s="14">
        <f t="shared" ref="J139:J166" si="78">G154/I154</f>
        <v>1.0000150979859288</v>
      </c>
      <c r="K154" s="1">
        <v>80</v>
      </c>
      <c r="L154" s="1">
        <v>132</v>
      </c>
      <c r="M154" s="1">
        <v>295</v>
      </c>
      <c r="N154" s="1">
        <v>170</v>
      </c>
      <c r="O154" s="1">
        <v>677</v>
      </c>
      <c r="P154" s="1">
        <f t="shared" si="77"/>
        <v>0</v>
      </c>
      <c r="Q154" s="1">
        <f t="shared" si="77"/>
        <v>0</v>
      </c>
    </row>
    <row r="155" spans="1:23" ht="15" hidden="1" thickBot="1" x14ac:dyDescent="0.35">
      <c r="A155" s="29"/>
      <c r="B155" s="1"/>
      <c r="C155" s="1" t="s">
        <v>6</v>
      </c>
      <c r="D155" s="23" t="s">
        <v>225</v>
      </c>
      <c r="E155" s="24"/>
      <c r="F155" s="1">
        <v>145</v>
      </c>
      <c r="G155" s="8">
        <v>60.66</v>
      </c>
      <c r="H155" s="1">
        <v>0</v>
      </c>
      <c r="I155" s="1">
        <f>G155</f>
        <v>60.66</v>
      </c>
      <c r="J155" s="14">
        <f t="shared" si="78"/>
        <v>1</v>
      </c>
      <c r="K155" s="1">
        <v>10.050000000000001</v>
      </c>
      <c r="L155" s="1">
        <v>15</v>
      </c>
      <c r="M155" s="1">
        <v>20</v>
      </c>
      <c r="N155" s="1">
        <v>18</v>
      </c>
      <c r="O155" s="1">
        <f>N155+M155+L155+K155</f>
        <v>63.05</v>
      </c>
      <c r="P155" s="1"/>
      <c r="Q155" s="1"/>
    </row>
    <row r="156" spans="1:23" ht="15" hidden="1" thickBot="1" x14ac:dyDescent="0.35">
      <c r="A156" s="27"/>
      <c r="B156" s="1"/>
      <c r="C156" s="1" t="s">
        <v>8</v>
      </c>
      <c r="D156" s="23" t="s">
        <v>226</v>
      </c>
      <c r="E156" s="24"/>
      <c r="F156" s="1">
        <v>146</v>
      </c>
      <c r="G156" s="8">
        <v>0</v>
      </c>
      <c r="H156" s="1">
        <v>0</v>
      </c>
      <c r="I156" s="1">
        <f t="shared" ref="I156:I169" si="79">G156</f>
        <v>0</v>
      </c>
      <c r="J156" s="14">
        <f>I156</f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/>
      <c r="Q156" s="1"/>
    </row>
    <row r="157" spans="1:23" ht="15" hidden="1" thickBot="1" x14ac:dyDescent="0.35">
      <c r="A157" s="28"/>
      <c r="B157" s="1">
        <v>2</v>
      </c>
      <c r="C157" s="1"/>
      <c r="D157" s="23" t="s">
        <v>227</v>
      </c>
      <c r="E157" s="24"/>
      <c r="F157" s="1">
        <v>147</v>
      </c>
      <c r="G157" s="8">
        <v>333.04</v>
      </c>
      <c r="H157" s="1">
        <f t="shared" ref="H157:Q157" si="80">H96</f>
        <v>0</v>
      </c>
      <c r="I157" s="1">
        <f t="shared" si="79"/>
        <v>333.04</v>
      </c>
      <c r="J157" s="14">
        <f t="shared" si="78"/>
        <v>1</v>
      </c>
      <c r="K157" s="1">
        <v>97</v>
      </c>
      <c r="L157" s="1">
        <v>97</v>
      </c>
      <c r="M157" s="1">
        <v>106</v>
      </c>
      <c r="N157" s="1">
        <v>106</v>
      </c>
      <c r="O157" s="1">
        <v>406</v>
      </c>
      <c r="P157" s="1">
        <f t="shared" si="80"/>
        <v>0</v>
      </c>
      <c r="Q157" s="1">
        <f t="shared" si="80"/>
        <v>0</v>
      </c>
    </row>
    <row r="158" spans="1:23" ht="15" hidden="1" thickBot="1" x14ac:dyDescent="0.35">
      <c r="A158" s="28"/>
      <c r="B158" s="1"/>
      <c r="C158" s="1" t="s">
        <v>6</v>
      </c>
      <c r="D158" s="23" t="s">
        <v>186</v>
      </c>
      <c r="E158" s="24"/>
      <c r="F158" s="1">
        <v>148</v>
      </c>
      <c r="G158" s="8">
        <v>0</v>
      </c>
      <c r="H158" s="1">
        <v>0</v>
      </c>
      <c r="I158" s="1">
        <f t="shared" si="79"/>
        <v>0</v>
      </c>
      <c r="J158" s="14">
        <f>I158</f>
        <v>0</v>
      </c>
      <c r="K158" s="1">
        <v>0</v>
      </c>
      <c r="L158" s="1">
        <v>0</v>
      </c>
      <c r="M158" s="1">
        <v>0</v>
      </c>
      <c r="N158" s="1">
        <v>0</v>
      </c>
      <c r="O158" s="1"/>
      <c r="P158" s="1"/>
      <c r="Q158" s="1"/>
    </row>
    <row r="159" spans="1:23" ht="15" hidden="1" thickBot="1" x14ac:dyDescent="0.35">
      <c r="A159" s="28"/>
      <c r="B159" s="1"/>
      <c r="C159" s="1" t="s">
        <v>8</v>
      </c>
      <c r="D159" s="23" t="s">
        <v>186</v>
      </c>
      <c r="E159" s="24"/>
      <c r="F159" s="1">
        <v>149</v>
      </c>
      <c r="G159" s="8">
        <v>0</v>
      </c>
      <c r="H159" s="1">
        <v>0</v>
      </c>
      <c r="I159" s="1">
        <f t="shared" si="79"/>
        <v>0</v>
      </c>
      <c r="J159" s="14">
        <f t="shared" ref="J159:J160" si="81">I159</f>
        <v>0</v>
      </c>
      <c r="K159" s="1">
        <v>0</v>
      </c>
      <c r="L159" s="1">
        <v>0</v>
      </c>
      <c r="M159" s="1">
        <v>0</v>
      </c>
      <c r="N159" s="1">
        <v>0</v>
      </c>
      <c r="O159" s="1"/>
      <c r="P159" s="1"/>
      <c r="Q159" s="1"/>
    </row>
    <row r="160" spans="1:23" ht="15" hidden="1" thickBot="1" x14ac:dyDescent="0.35">
      <c r="A160" s="28"/>
      <c r="B160" s="1"/>
      <c r="C160" s="1" t="s">
        <v>24</v>
      </c>
      <c r="D160" s="23" t="s">
        <v>186</v>
      </c>
      <c r="E160" s="24"/>
      <c r="F160" s="1">
        <v>150</v>
      </c>
      <c r="G160" s="8">
        <v>0</v>
      </c>
      <c r="H160" s="1">
        <v>0</v>
      </c>
      <c r="I160" s="1">
        <f t="shared" si="79"/>
        <v>0</v>
      </c>
      <c r="J160" s="14">
        <f t="shared" si="81"/>
        <v>0</v>
      </c>
      <c r="K160" s="1">
        <v>0</v>
      </c>
      <c r="L160" s="1">
        <v>0</v>
      </c>
      <c r="M160" s="1">
        <v>0</v>
      </c>
      <c r="N160" s="1">
        <v>0</v>
      </c>
      <c r="O160" s="1"/>
      <c r="P160" s="1"/>
      <c r="Q160" s="1"/>
    </row>
    <row r="161" spans="1:17" ht="15" hidden="1" thickBot="1" x14ac:dyDescent="0.35">
      <c r="A161" s="28"/>
      <c r="B161" s="1">
        <v>3</v>
      </c>
      <c r="C161" s="1"/>
      <c r="D161" s="23" t="s">
        <v>187</v>
      </c>
      <c r="E161" s="24"/>
      <c r="F161" s="1">
        <v>151</v>
      </c>
      <c r="G161" s="8">
        <v>189.15</v>
      </c>
      <c r="H161" s="1">
        <f t="shared" ref="H161:Q161" si="82">H97</f>
        <v>0</v>
      </c>
      <c r="I161" s="1">
        <f t="shared" si="79"/>
        <v>189.15</v>
      </c>
      <c r="J161" s="14">
        <f t="shared" si="78"/>
        <v>1</v>
      </c>
      <c r="K161" s="1">
        <v>48</v>
      </c>
      <c r="L161" s="1">
        <v>48</v>
      </c>
      <c r="M161" s="1">
        <v>55</v>
      </c>
      <c r="N161" s="1">
        <v>55</v>
      </c>
      <c r="O161" s="1">
        <v>206</v>
      </c>
      <c r="P161" s="1">
        <f t="shared" si="82"/>
        <v>0</v>
      </c>
      <c r="Q161" s="1">
        <f t="shared" si="82"/>
        <v>0</v>
      </c>
    </row>
    <row r="162" spans="1:17" ht="15" hidden="1" thickBot="1" x14ac:dyDescent="0.35">
      <c r="A162" s="28"/>
      <c r="B162" s="1">
        <v>4</v>
      </c>
      <c r="C162" s="1"/>
      <c r="D162" s="23" t="s">
        <v>29</v>
      </c>
      <c r="E162" s="24"/>
      <c r="F162" s="1">
        <v>152</v>
      </c>
      <c r="G162" s="8">
        <v>6</v>
      </c>
      <c r="H162" s="1">
        <v>0</v>
      </c>
      <c r="I162" s="1">
        <f t="shared" si="79"/>
        <v>6</v>
      </c>
      <c r="J162" s="14">
        <f t="shared" si="78"/>
        <v>1</v>
      </c>
      <c r="K162" s="1">
        <v>0</v>
      </c>
      <c r="L162" s="1">
        <v>0</v>
      </c>
      <c r="M162" s="1">
        <v>0</v>
      </c>
      <c r="N162" s="1">
        <v>0</v>
      </c>
      <c r="O162" s="1">
        <v>6</v>
      </c>
      <c r="P162" s="1"/>
      <c r="Q162" s="1"/>
    </row>
    <row r="163" spans="1:17" ht="15" hidden="1" thickBot="1" x14ac:dyDescent="0.35">
      <c r="A163" s="28"/>
      <c r="B163" s="1">
        <v>5</v>
      </c>
      <c r="C163" s="1"/>
      <c r="D163" s="23" t="s">
        <v>188</v>
      </c>
      <c r="E163" s="24"/>
      <c r="F163" s="1">
        <v>153</v>
      </c>
      <c r="G163" s="8">
        <v>6</v>
      </c>
      <c r="H163" s="1">
        <v>0</v>
      </c>
      <c r="I163" s="1">
        <f t="shared" si="79"/>
        <v>6</v>
      </c>
      <c r="J163" s="14">
        <f t="shared" si="78"/>
        <v>1</v>
      </c>
      <c r="K163" s="1"/>
      <c r="L163" s="1"/>
      <c r="M163" s="1"/>
      <c r="N163" s="1"/>
      <c r="O163" s="1">
        <v>6</v>
      </c>
      <c r="P163" s="1"/>
      <c r="Q163" s="1"/>
    </row>
    <row r="164" spans="1:17" ht="15" hidden="1" thickBot="1" x14ac:dyDescent="0.35">
      <c r="A164" s="28"/>
      <c r="B164" s="1">
        <v>6</v>
      </c>
      <c r="C164" s="1" t="s">
        <v>6</v>
      </c>
      <c r="D164" s="23" t="s">
        <v>228</v>
      </c>
      <c r="E164" s="24"/>
      <c r="F164" s="1">
        <v>154</v>
      </c>
      <c r="G164" s="8">
        <v>3000</v>
      </c>
      <c r="H164" s="1">
        <v>0</v>
      </c>
      <c r="I164" s="1">
        <f t="shared" si="79"/>
        <v>3000</v>
      </c>
      <c r="J164" s="14">
        <f t="shared" si="78"/>
        <v>1</v>
      </c>
      <c r="K164" s="1"/>
      <c r="L164" s="1" t="s">
        <v>189</v>
      </c>
      <c r="M164" s="1" t="s">
        <v>189</v>
      </c>
      <c r="N164" s="1" t="s">
        <v>189</v>
      </c>
      <c r="O164" s="19"/>
      <c r="P164" s="1"/>
      <c r="Q164" s="1"/>
    </row>
    <row r="165" spans="1:17" ht="15" hidden="1" thickBot="1" x14ac:dyDescent="0.35">
      <c r="A165" s="28"/>
      <c r="B165" s="1"/>
      <c r="C165" s="1" t="s">
        <v>8</v>
      </c>
      <c r="D165" s="23" t="s">
        <v>190</v>
      </c>
      <c r="E165" s="24"/>
      <c r="F165" s="1">
        <v>155</v>
      </c>
      <c r="G165" s="8">
        <v>3200</v>
      </c>
      <c r="H165" s="1">
        <v>0</v>
      </c>
      <c r="I165" s="1">
        <f t="shared" si="79"/>
        <v>3200</v>
      </c>
      <c r="J165" s="14">
        <f t="shared" si="78"/>
        <v>1</v>
      </c>
      <c r="K165" s="1"/>
      <c r="L165" s="1" t="s">
        <v>189</v>
      </c>
      <c r="M165" s="1" t="s">
        <v>189</v>
      </c>
      <c r="N165" s="1" t="s">
        <v>189</v>
      </c>
      <c r="O165" s="1"/>
      <c r="P165" s="1"/>
      <c r="Q165" s="1"/>
    </row>
    <row r="166" spans="1:17" ht="15" hidden="1" thickBot="1" x14ac:dyDescent="0.35">
      <c r="A166" s="28"/>
      <c r="B166" s="1">
        <v>7</v>
      </c>
      <c r="C166" s="1" t="s">
        <v>6</v>
      </c>
      <c r="D166" s="23" t="s">
        <v>240</v>
      </c>
      <c r="E166" s="24"/>
      <c r="F166" s="1">
        <v>156</v>
      </c>
      <c r="G166" s="8">
        <v>100.28</v>
      </c>
      <c r="H166" s="1">
        <v>0</v>
      </c>
      <c r="I166" s="1">
        <f t="shared" si="79"/>
        <v>100.28</v>
      </c>
      <c r="J166" s="14">
        <f t="shared" si="78"/>
        <v>1</v>
      </c>
      <c r="K166" s="1"/>
      <c r="L166" s="1" t="s">
        <v>189</v>
      </c>
      <c r="M166" s="1" t="s">
        <v>189</v>
      </c>
      <c r="N166" s="1" t="s">
        <v>189</v>
      </c>
      <c r="O166" s="1"/>
      <c r="P166" s="1"/>
      <c r="Q166" s="1"/>
    </row>
    <row r="167" spans="1:17" ht="15" hidden="1" thickBot="1" x14ac:dyDescent="0.35">
      <c r="A167" s="28"/>
      <c r="B167" s="1"/>
      <c r="C167" s="1" t="s">
        <v>8</v>
      </c>
      <c r="D167" s="23" t="s">
        <v>30</v>
      </c>
      <c r="E167" s="24"/>
      <c r="F167" s="1">
        <v>157</v>
      </c>
      <c r="G167" s="8">
        <v>0</v>
      </c>
      <c r="H167" s="1">
        <v>0</v>
      </c>
      <c r="I167" s="1">
        <f t="shared" si="79"/>
        <v>0</v>
      </c>
      <c r="J167" s="1">
        <f t="shared" ref="J164:J181" si="83">I167</f>
        <v>0</v>
      </c>
      <c r="K167" s="1"/>
      <c r="L167" s="1" t="s">
        <v>189</v>
      </c>
      <c r="M167" s="1" t="s">
        <v>189</v>
      </c>
      <c r="N167" s="1" t="s">
        <v>189</v>
      </c>
      <c r="O167" s="1">
        <v>0</v>
      </c>
      <c r="P167" s="1"/>
      <c r="Q167" s="1"/>
    </row>
    <row r="168" spans="1:17" ht="15" hidden="1" thickBot="1" x14ac:dyDescent="0.35">
      <c r="A168" s="28"/>
      <c r="B168" s="1"/>
      <c r="C168" s="1" t="s">
        <v>24</v>
      </c>
      <c r="D168" s="23" t="s">
        <v>191</v>
      </c>
      <c r="E168" s="24"/>
      <c r="F168" s="1">
        <v>158</v>
      </c>
      <c r="G168" s="8">
        <v>0</v>
      </c>
      <c r="H168" s="1">
        <v>0</v>
      </c>
      <c r="I168" s="1">
        <f t="shared" si="79"/>
        <v>0</v>
      </c>
      <c r="J168" s="1">
        <f t="shared" si="83"/>
        <v>0</v>
      </c>
      <c r="K168" s="1"/>
      <c r="L168" s="1" t="s">
        <v>189</v>
      </c>
      <c r="M168" s="1" t="s">
        <v>189</v>
      </c>
      <c r="N168" s="1" t="s">
        <v>189</v>
      </c>
      <c r="O168" s="1"/>
      <c r="P168" s="1"/>
      <c r="Q168" s="1"/>
    </row>
    <row r="169" spans="1:17" ht="15" hidden="1" thickBot="1" x14ac:dyDescent="0.35">
      <c r="A169" s="28"/>
      <c r="B169" s="1"/>
      <c r="C169" s="1" t="s">
        <v>102</v>
      </c>
      <c r="D169" s="23" t="s">
        <v>192</v>
      </c>
      <c r="E169" s="24"/>
      <c r="F169" s="1">
        <v>159</v>
      </c>
      <c r="G169" s="8">
        <v>0</v>
      </c>
      <c r="H169" s="1">
        <v>0</v>
      </c>
      <c r="I169" s="1">
        <f t="shared" si="79"/>
        <v>0</v>
      </c>
      <c r="J169" s="1">
        <f t="shared" si="83"/>
        <v>0</v>
      </c>
      <c r="K169" s="1"/>
      <c r="L169" s="1" t="s">
        <v>189</v>
      </c>
      <c r="M169" s="1" t="s">
        <v>189</v>
      </c>
      <c r="N169" s="1" t="s">
        <v>189</v>
      </c>
      <c r="O169" s="1"/>
      <c r="P169" s="1"/>
      <c r="Q169" s="1"/>
    </row>
    <row r="170" spans="1:17" ht="15" hidden="1" thickBot="1" x14ac:dyDescent="0.35">
      <c r="A170" s="28"/>
      <c r="B170" s="1"/>
      <c r="C170" s="1"/>
      <c r="D170" s="2"/>
      <c r="E170" s="2" t="s">
        <v>229</v>
      </c>
      <c r="F170" s="1">
        <v>160</v>
      </c>
      <c r="G170" s="8">
        <v>0</v>
      </c>
      <c r="H170" s="1">
        <v>0</v>
      </c>
      <c r="I170" s="1">
        <f t="shared" ref="I170:I181" si="84">G170</f>
        <v>0</v>
      </c>
      <c r="J170" s="1">
        <f t="shared" si="83"/>
        <v>0</v>
      </c>
      <c r="K170" s="1"/>
      <c r="L170" s="1" t="s">
        <v>189</v>
      </c>
      <c r="M170" s="1" t="s">
        <v>189</v>
      </c>
      <c r="N170" s="1" t="s">
        <v>189</v>
      </c>
      <c r="O170" s="1"/>
      <c r="P170" s="1"/>
      <c r="Q170" s="1"/>
    </row>
    <row r="171" spans="1:17" ht="15" hidden="1" thickBot="1" x14ac:dyDescent="0.35">
      <c r="A171" s="28"/>
      <c r="B171" s="1"/>
      <c r="C171" s="1"/>
      <c r="D171" s="2"/>
      <c r="E171" s="2" t="s">
        <v>230</v>
      </c>
      <c r="F171" s="1">
        <v>161</v>
      </c>
      <c r="G171" s="8">
        <v>0</v>
      </c>
      <c r="H171" s="1">
        <v>0</v>
      </c>
      <c r="I171" s="1">
        <f t="shared" si="84"/>
        <v>0</v>
      </c>
      <c r="J171" s="1">
        <f t="shared" si="83"/>
        <v>0</v>
      </c>
      <c r="K171" s="1"/>
      <c r="L171" s="1" t="s">
        <v>189</v>
      </c>
      <c r="M171" s="1" t="s">
        <v>189</v>
      </c>
      <c r="N171" s="1" t="s">
        <v>189</v>
      </c>
      <c r="O171" s="1"/>
      <c r="P171" s="1"/>
      <c r="Q171" s="1"/>
    </row>
    <row r="172" spans="1:17" ht="15" hidden="1" thickBot="1" x14ac:dyDescent="0.35">
      <c r="A172" s="28"/>
      <c r="B172" s="1"/>
      <c r="C172" s="1"/>
      <c r="D172" s="2"/>
      <c r="E172" s="2" t="s">
        <v>231</v>
      </c>
      <c r="F172" s="1">
        <v>162</v>
      </c>
      <c r="G172" s="8">
        <v>0</v>
      </c>
      <c r="H172" s="1">
        <v>0</v>
      </c>
      <c r="I172" s="1">
        <f t="shared" si="84"/>
        <v>0</v>
      </c>
      <c r="J172" s="1">
        <f t="shared" si="83"/>
        <v>0</v>
      </c>
      <c r="K172" s="1"/>
      <c r="L172" s="1" t="s">
        <v>189</v>
      </c>
      <c r="M172" s="1" t="s">
        <v>189</v>
      </c>
      <c r="N172" s="1" t="s">
        <v>189</v>
      </c>
      <c r="O172" s="1"/>
      <c r="P172" s="1"/>
      <c r="Q172" s="1"/>
    </row>
    <row r="173" spans="1:17" ht="15" hidden="1" thickBot="1" x14ac:dyDescent="0.35">
      <c r="A173" s="28"/>
      <c r="B173" s="1"/>
      <c r="C173" s="1"/>
      <c r="D173" s="2"/>
      <c r="E173" s="2" t="s">
        <v>232</v>
      </c>
      <c r="F173" s="1" t="s">
        <v>233</v>
      </c>
      <c r="G173" s="8">
        <v>0</v>
      </c>
      <c r="H173" s="1">
        <v>0</v>
      </c>
      <c r="I173" s="1">
        <f t="shared" si="84"/>
        <v>0</v>
      </c>
      <c r="J173" s="1">
        <f t="shared" si="83"/>
        <v>0</v>
      </c>
      <c r="K173" s="1"/>
      <c r="L173" s="1" t="s">
        <v>189</v>
      </c>
      <c r="M173" s="1" t="s">
        <v>189</v>
      </c>
      <c r="N173" s="1" t="s">
        <v>189</v>
      </c>
      <c r="O173" s="1">
        <f>O169/O11</f>
        <v>0</v>
      </c>
      <c r="P173" s="1" t="e">
        <f t="shared" ref="H173:Q173" si="85">P169/P11</f>
        <v>#DIV/0!</v>
      </c>
      <c r="Q173" s="1" t="e">
        <f t="shared" si="85"/>
        <v>#DIV/0!</v>
      </c>
    </row>
    <row r="174" spans="1:17" ht="15" hidden="1" thickBot="1" x14ac:dyDescent="0.35">
      <c r="A174" s="28"/>
      <c r="B174" s="1">
        <v>8</v>
      </c>
      <c r="C174" s="1"/>
      <c r="D174" s="23" t="s">
        <v>31</v>
      </c>
      <c r="E174" s="24"/>
      <c r="F174" s="1">
        <v>164</v>
      </c>
      <c r="G174" s="8">
        <v>0</v>
      </c>
      <c r="H174" s="1">
        <v>0</v>
      </c>
      <c r="I174" s="1">
        <f t="shared" si="84"/>
        <v>0</v>
      </c>
      <c r="J174" s="1">
        <f t="shared" si="83"/>
        <v>0</v>
      </c>
      <c r="K174" s="1"/>
      <c r="L174" s="1"/>
      <c r="M174" s="1"/>
      <c r="N174" s="1"/>
      <c r="O174" s="1"/>
      <c r="P174" s="1"/>
      <c r="Q174" s="1"/>
    </row>
    <row r="175" spans="1:17" ht="15" hidden="1" thickBot="1" x14ac:dyDescent="0.35">
      <c r="A175" s="28"/>
      <c r="B175" s="1">
        <v>9</v>
      </c>
      <c r="C175" s="1"/>
      <c r="D175" s="23" t="s">
        <v>193</v>
      </c>
      <c r="E175" s="24"/>
      <c r="F175" s="1">
        <v>165</v>
      </c>
      <c r="G175" s="8">
        <v>0</v>
      </c>
      <c r="H175" s="1">
        <v>0</v>
      </c>
      <c r="I175" s="1">
        <f t="shared" si="84"/>
        <v>0</v>
      </c>
      <c r="J175" s="1">
        <f t="shared" si="83"/>
        <v>0</v>
      </c>
      <c r="K175" s="1"/>
      <c r="L175" s="1"/>
      <c r="M175" s="1"/>
      <c r="N175" s="1"/>
      <c r="O175" s="1">
        <v>0</v>
      </c>
      <c r="P175" s="1"/>
      <c r="Q175" s="1"/>
    </row>
    <row r="176" spans="1:17" ht="15" hidden="1" thickBot="1" x14ac:dyDescent="0.35">
      <c r="A176" s="28"/>
      <c r="B176" s="1"/>
      <c r="C176" s="1"/>
      <c r="D176" s="2"/>
      <c r="E176" s="2" t="s">
        <v>234</v>
      </c>
      <c r="F176" s="1">
        <v>166</v>
      </c>
      <c r="G176" s="8">
        <v>0</v>
      </c>
      <c r="H176" s="1">
        <v>0</v>
      </c>
      <c r="I176" s="1">
        <f t="shared" si="84"/>
        <v>0</v>
      </c>
      <c r="J176" s="1">
        <f t="shared" si="83"/>
        <v>0</v>
      </c>
      <c r="K176" s="1"/>
      <c r="L176" s="1"/>
      <c r="M176" s="1"/>
      <c r="N176" s="1"/>
      <c r="O176" s="1"/>
      <c r="P176" s="1"/>
      <c r="Q176" s="1"/>
    </row>
    <row r="177" spans="1:17" ht="15" hidden="1" thickBot="1" x14ac:dyDescent="0.35">
      <c r="A177" s="28"/>
      <c r="B177" s="1"/>
      <c r="C177" s="1"/>
      <c r="D177" s="2"/>
      <c r="E177" s="2" t="s">
        <v>235</v>
      </c>
      <c r="F177" s="1">
        <v>167</v>
      </c>
      <c r="G177" s="8">
        <v>0</v>
      </c>
      <c r="H177" s="1">
        <v>0</v>
      </c>
      <c r="I177" s="1">
        <f t="shared" si="84"/>
        <v>0</v>
      </c>
      <c r="J177" s="1">
        <f t="shared" si="83"/>
        <v>0</v>
      </c>
      <c r="K177" s="2"/>
      <c r="L177" s="1"/>
      <c r="M177" s="1"/>
      <c r="N177" s="1"/>
      <c r="O177" s="2"/>
      <c r="P177" s="2"/>
      <c r="Q177" s="2"/>
    </row>
    <row r="178" spans="1:17" ht="15" hidden="1" thickBot="1" x14ac:dyDescent="0.35">
      <c r="A178" s="28"/>
      <c r="B178" s="1"/>
      <c r="C178" s="1"/>
      <c r="D178" s="2"/>
      <c r="E178" s="2" t="s">
        <v>236</v>
      </c>
      <c r="F178" s="1">
        <v>168</v>
      </c>
      <c r="G178" s="8">
        <v>0</v>
      </c>
      <c r="H178" s="1">
        <v>0</v>
      </c>
      <c r="I178" s="1">
        <f t="shared" si="84"/>
        <v>0</v>
      </c>
      <c r="J178" s="1">
        <f t="shared" si="83"/>
        <v>0</v>
      </c>
      <c r="K178" s="2"/>
      <c r="L178" s="1"/>
      <c r="M178" s="1"/>
      <c r="N178" s="1"/>
      <c r="O178" s="2"/>
      <c r="P178" s="2"/>
      <c r="Q178" s="2"/>
    </row>
    <row r="179" spans="1:17" ht="15" hidden="1" thickBot="1" x14ac:dyDescent="0.35">
      <c r="A179" s="28"/>
      <c r="B179" s="1"/>
      <c r="C179" s="1"/>
      <c r="D179" s="2"/>
      <c r="E179" s="2" t="s">
        <v>237</v>
      </c>
      <c r="F179" s="1">
        <v>169</v>
      </c>
      <c r="G179" s="8">
        <v>0</v>
      </c>
      <c r="H179" s="1">
        <v>0</v>
      </c>
      <c r="I179" s="1">
        <f t="shared" si="84"/>
        <v>0</v>
      </c>
      <c r="J179" s="1">
        <f t="shared" si="83"/>
        <v>0</v>
      </c>
      <c r="K179" s="2"/>
      <c r="L179" s="1"/>
      <c r="M179" s="1"/>
      <c r="N179" s="1"/>
      <c r="O179" s="2"/>
      <c r="P179" s="2"/>
      <c r="Q179" s="2"/>
    </row>
    <row r="180" spans="1:17" ht="15" hidden="1" thickBot="1" x14ac:dyDescent="0.35">
      <c r="A180" s="28"/>
      <c r="B180" s="1"/>
      <c r="C180" s="1"/>
      <c r="D180" s="2"/>
      <c r="E180" s="2" t="s">
        <v>238</v>
      </c>
      <c r="F180" s="1">
        <v>170</v>
      </c>
      <c r="G180" s="8">
        <v>0</v>
      </c>
      <c r="H180" s="1">
        <v>0</v>
      </c>
      <c r="I180" s="1">
        <f t="shared" si="84"/>
        <v>0</v>
      </c>
      <c r="J180" s="1">
        <f t="shared" si="83"/>
        <v>0</v>
      </c>
      <c r="K180" s="2"/>
      <c r="L180" s="1"/>
      <c r="M180" s="1"/>
      <c r="N180" s="1"/>
      <c r="O180" s="2"/>
      <c r="P180" s="2"/>
      <c r="Q180" s="2"/>
    </row>
    <row r="181" spans="1:17" ht="15" hidden="1" thickBot="1" x14ac:dyDescent="0.35">
      <c r="A181" s="29"/>
      <c r="B181" s="3">
        <v>10</v>
      </c>
      <c r="C181" s="3"/>
      <c r="D181" s="4"/>
      <c r="E181" s="4" t="s">
        <v>194</v>
      </c>
      <c r="F181" s="3">
        <v>171</v>
      </c>
      <c r="G181" s="8">
        <v>0</v>
      </c>
      <c r="H181" s="1">
        <v>0</v>
      </c>
      <c r="I181" s="1">
        <f t="shared" si="84"/>
        <v>0</v>
      </c>
      <c r="J181" s="1">
        <f t="shared" si="83"/>
        <v>0</v>
      </c>
      <c r="K181" s="4"/>
      <c r="L181" s="3"/>
      <c r="M181" s="3"/>
      <c r="N181" s="3"/>
      <c r="O181" s="4"/>
      <c r="P181" s="4"/>
    </row>
    <row r="182" spans="1:17" hidden="1" x14ac:dyDescent="0.3"/>
    <row r="183" spans="1:17" hidden="1" x14ac:dyDescent="0.3"/>
    <row r="184" spans="1:17" hidden="1" x14ac:dyDescent="0.3"/>
    <row r="185" spans="1:17" hidden="1" x14ac:dyDescent="0.3"/>
    <row r="186" spans="1:17" hidden="1" x14ac:dyDescent="0.3"/>
    <row r="187" spans="1:17" hidden="1" x14ac:dyDescent="0.3"/>
    <row r="188" spans="1:17" hidden="1" x14ac:dyDescent="0.3"/>
    <row r="189" spans="1:17" hidden="1" x14ac:dyDescent="0.3"/>
    <row r="190" spans="1:17" hidden="1" x14ac:dyDescent="0.3"/>
    <row r="191" spans="1:17" hidden="1" x14ac:dyDescent="0.3"/>
    <row r="192" spans="1:17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143">
    <mergeCell ref="A5:Q5"/>
    <mergeCell ref="A6:C8"/>
    <mergeCell ref="D6:E8"/>
    <mergeCell ref="F6:F8"/>
    <mergeCell ref="G6:G8"/>
    <mergeCell ref="H6:J6"/>
    <mergeCell ref="L6:O6"/>
    <mergeCell ref="H7:I7"/>
    <mergeCell ref="L7:O7"/>
    <mergeCell ref="B9:C9"/>
    <mergeCell ref="D9:E9"/>
    <mergeCell ref="D10:E10"/>
    <mergeCell ref="A11:A37"/>
    <mergeCell ref="D11:E11"/>
    <mergeCell ref="B12:B30"/>
    <mergeCell ref="D12:E12"/>
    <mergeCell ref="C13:C16"/>
    <mergeCell ref="D17:E17"/>
    <mergeCell ref="D18:E18"/>
    <mergeCell ref="D31:E31"/>
    <mergeCell ref="B32:B36"/>
    <mergeCell ref="D32:E32"/>
    <mergeCell ref="D33:E33"/>
    <mergeCell ref="D34:E34"/>
    <mergeCell ref="D35:E35"/>
    <mergeCell ref="D36:E36"/>
    <mergeCell ref="C19:C20"/>
    <mergeCell ref="D21:E21"/>
    <mergeCell ref="D22:E22"/>
    <mergeCell ref="D23:E23"/>
    <mergeCell ref="C24:C26"/>
    <mergeCell ref="C27:C30"/>
    <mergeCell ref="D37:E37"/>
    <mergeCell ref="B38:E38"/>
    <mergeCell ref="A39:A148"/>
    <mergeCell ref="C39:E39"/>
    <mergeCell ref="B40:B131"/>
    <mergeCell ref="C40:E40"/>
    <mergeCell ref="D41:E41"/>
    <mergeCell ref="D42:E42"/>
    <mergeCell ref="D43:E43"/>
    <mergeCell ref="D46:E46"/>
    <mergeCell ref="D55:E55"/>
    <mergeCell ref="D56:E56"/>
    <mergeCell ref="D57:E57"/>
    <mergeCell ref="D59:E59"/>
    <mergeCell ref="C60:C65"/>
    <mergeCell ref="D63:D65"/>
    <mergeCell ref="D47:E47"/>
    <mergeCell ref="D48:E48"/>
    <mergeCell ref="D49:E49"/>
    <mergeCell ref="D50:E50"/>
    <mergeCell ref="D51:E51"/>
    <mergeCell ref="D54:E54"/>
    <mergeCell ref="D76:E76"/>
    <mergeCell ref="D77:E77"/>
    <mergeCell ref="D78:E78"/>
    <mergeCell ref="C79:C81"/>
    <mergeCell ref="C82:C86"/>
    <mergeCell ref="D87:E87"/>
    <mergeCell ref="D66:E66"/>
    <mergeCell ref="C67:C70"/>
    <mergeCell ref="D71:E71"/>
    <mergeCell ref="D72:E72"/>
    <mergeCell ref="C73:C75"/>
    <mergeCell ref="D73:E73"/>
    <mergeCell ref="D74:E74"/>
    <mergeCell ref="D75:E75"/>
    <mergeCell ref="D94:E94"/>
    <mergeCell ref="C95:E95"/>
    <mergeCell ref="D96:E96"/>
    <mergeCell ref="D97:E97"/>
    <mergeCell ref="C98:C100"/>
    <mergeCell ref="D98:E98"/>
    <mergeCell ref="D99:E99"/>
    <mergeCell ref="D100:E100"/>
    <mergeCell ref="C88:E88"/>
    <mergeCell ref="D89:E89"/>
    <mergeCell ref="D90:E90"/>
    <mergeCell ref="D91:E91"/>
    <mergeCell ref="D92:E92"/>
    <mergeCell ref="D93:E93"/>
    <mergeCell ref="D109:E109"/>
    <mergeCell ref="C110:C112"/>
    <mergeCell ref="D110:E110"/>
    <mergeCell ref="D111:E111"/>
    <mergeCell ref="D112:E112"/>
    <mergeCell ref="D113:E113"/>
    <mergeCell ref="D101:E101"/>
    <mergeCell ref="C102:C103"/>
    <mergeCell ref="D102:E102"/>
    <mergeCell ref="C104:C108"/>
    <mergeCell ref="D105:E105"/>
    <mergeCell ref="D106:E106"/>
    <mergeCell ref="D107:E107"/>
    <mergeCell ref="D108:E108"/>
    <mergeCell ref="C123:E123"/>
    <mergeCell ref="D124:E124"/>
    <mergeCell ref="C125:C126"/>
    <mergeCell ref="D125:E125"/>
    <mergeCell ref="D126:E126"/>
    <mergeCell ref="D127:E127"/>
    <mergeCell ref="C114:C121"/>
    <mergeCell ref="D114:E114"/>
    <mergeCell ref="D117:E117"/>
    <mergeCell ref="D120:E120"/>
    <mergeCell ref="D121:E121"/>
    <mergeCell ref="D122:E122"/>
    <mergeCell ref="B141:B147"/>
    <mergeCell ref="D141:E141"/>
    <mergeCell ref="D144:E144"/>
    <mergeCell ref="D147:E147"/>
    <mergeCell ref="D148:E148"/>
    <mergeCell ref="D149:E149"/>
    <mergeCell ref="D128:E128"/>
    <mergeCell ref="D129:E129"/>
    <mergeCell ref="D130:E130"/>
    <mergeCell ref="D131:E131"/>
    <mergeCell ref="C133:C135"/>
    <mergeCell ref="D140:E140"/>
    <mergeCell ref="A153:A155"/>
    <mergeCell ref="D153:E153"/>
    <mergeCell ref="D154:E154"/>
    <mergeCell ref="D155:E155"/>
    <mergeCell ref="A156:A181"/>
    <mergeCell ref="D156:E156"/>
    <mergeCell ref="D157:E157"/>
    <mergeCell ref="D158:E158"/>
    <mergeCell ref="D159:E159"/>
    <mergeCell ref="R149:W149"/>
    <mergeCell ref="D166:E166"/>
    <mergeCell ref="D167:E167"/>
    <mergeCell ref="D168:E168"/>
    <mergeCell ref="D169:E169"/>
    <mergeCell ref="D174:E174"/>
    <mergeCell ref="D175:E175"/>
    <mergeCell ref="D160:E160"/>
    <mergeCell ref="D161:E161"/>
    <mergeCell ref="D162:E162"/>
    <mergeCell ref="D163:E163"/>
    <mergeCell ref="D164:E164"/>
    <mergeCell ref="D165:E165"/>
    <mergeCell ref="D152:E1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mhdntmarian</dc:creator>
  <cp:lastModifiedBy>carmen costache</cp:lastModifiedBy>
  <cp:lastPrinted>2023-04-03T07:04:46Z</cp:lastPrinted>
  <dcterms:created xsi:type="dcterms:W3CDTF">2020-03-27T11:37:04Z</dcterms:created>
  <dcterms:modified xsi:type="dcterms:W3CDTF">2026-06-09T09:24:31Z</dcterms:modified>
</cp:coreProperties>
</file>